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C:\Users\cnhad\Desktop\MRF's\"/>
    </mc:Choice>
  </mc:AlternateContent>
  <xr:revisionPtr revIDLastSave="0" documentId="13_ncr:1_{56F96A31-A2D2-4D4B-940F-DDE6F42D4EB2}" xr6:coauthVersionLast="43" xr6:coauthVersionMax="43" xr10:uidLastSave="{00000000-0000-0000-0000-000000000000}"/>
  <bookViews>
    <workbookView xWindow="-120" yWindow="-120" windowWidth="29040" windowHeight="15840" tabRatio="774" activeTab="7" xr2:uid="{00000000-000D-0000-FFFF-FFFF00000000}"/>
  </bookViews>
  <sheets>
    <sheet name="INSTRUCTIONS" sheetId="37" r:id="rId1"/>
    <sheet name="Task 1" sheetId="50" r:id="rId2"/>
    <sheet name="Club Roster-Directory" sheetId="53" r:id="rId3"/>
    <sheet name="Service Record" sheetId="51" r:id="rId4"/>
    <sheet name="Member Recognition Program" sheetId="56" r:id="rId5"/>
    <sheet name="Club Elections" sheetId="55" r:id="rId6"/>
    <sheet name="Annual Report" sheetId="9" r:id="rId7"/>
    <sheet name="Project List" sheetId="22" r:id="rId8"/>
    <sheet name="Mar" sheetId="57" r:id="rId9"/>
    <sheet name="April" sheetId="12" r:id="rId10"/>
    <sheet name="May" sheetId="38" r:id="rId11"/>
    <sheet name="June" sheetId="39" r:id="rId12"/>
    <sheet name="July" sheetId="40" r:id="rId13"/>
    <sheet name="August" sheetId="41" r:id="rId14"/>
    <sheet name="September" sheetId="42" r:id="rId15"/>
    <sheet name="October" sheetId="43" r:id="rId16"/>
    <sheet name="November" sheetId="44" r:id="rId17"/>
    <sheet name="December" sheetId="45" r:id="rId18"/>
    <sheet name="January" sheetId="46" r:id="rId19"/>
    <sheet name="February" sheetId="47" r:id="rId20"/>
    <sheet name="March" sheetId="48" r:id="rId21"/>
  </sheets>
  <definedNames>
    <definedName name="_xlnm.Print_Area" localSheetId="6">'Annual Report'!$A$1:$Y$122</definedName>
    <definedName name="_xlnm.Print_Area" localSheetId="9">April!$A$1:$Y$120</definedName>
    <definedName name="_xlnm.Print_Area" localSheetId="13">August!$A$1:$Y$120</definedName>
    <definedName name="_xlnm.Print_Area" localSheetId="5">'Club Elections'!$B$3:$K$37</definedName>
    <definedName name="_xlnm.Print_Area" localSheetId="2">'Club Roster-Directory'!$B$10:$L$68</definedName>
    <definedName name="_xlnm.Print_Area" localSheetId="17">December!$A$1:$Y$120</definedName>
    <definedName name="_xlnm.Print_Area" localSheetId="19">February!$A$1:$Y$120</definedName>
    <definedName name="_xlnm.Print_Area" localSheetId="0">INSTRUCTIONS!$A$1:$L$16</definedName>
    <definedName name="_xlnm.Print_Area" localSheetId="18">January!$A$1:$Y$120</definedName>
    <definedName name="_xlnm.Print_Area" localSheetId="12">July!$A$1:$Y$120</definedName>
    <definedName name="_xlnm.Print_Area" localSheetId="11">June!$A$1:$Y$120</definedName>
    <definedName name="_xlnm.Print_Area" localSheetId="8">Mar!$A$1:$Y$120</definedName>
    <definedName name="_xlnm.Print_Area" localSheetId="20">March!$A$1:$Y$120</definedName>
    <definedName name="_xlnm.Print_Area" localSheetId="10">May!$A$1:$Y$120</definedName>
    <definedName name="_xlnm.Print_Area" localSheetId="4">'Member Recognition Program'!$A$6:$T$62</definedName>
    <definedName name="_xlnm.Print_Area" localSheetId="16">November!$A$1:$Y$120</definedName>
    <definedName name="_xlnm.Print_Area" localSheetId="15">October!$A$1:$Y$120</definedName>
    <definedName name="_xlnm.Print_Area" localSheetId="7">'Project List'!$A$2:$F$342</definedName>
    <definedName name="_xlnm.Print_Area" localSheetId="14">September!$A$1:$Y$120</definedName>
    <definedName name="_xlnm.Print_Area" localSheetId="3">'Service Record'!$A$6:$BL$109</definedName>
    <definedName name="_xlnm.Print_Area" localSheetId="1">'Task 1'!$B$5:$K$50</definedName>
    <definedName name="_xlnm.Print_Titles" localSheetId="6">'Annual Report'!$6:$7</definedName>
    <definedName name="_xlnm.Print_Titles" localSheetId="4">'Member Recognition Program'!$6:$8</definedName>
    <definedName name="_xlnm.Print_Titles" localSheetId="7">'Project List'!$15:$15</definedName>
    <definedName name="_xlnm.Print_Titles" localSheetId="3">'Service Record'!$6:$8</definedName>
  </definedNames>
  <calcPr calcId="181029"/>
</workbook>
</file>

<file path=xl/calcChain.xml><?xml version="1.0" encoding="utf-8"?>
<calcChain xmlns="http://schemas.openxmlformats.org/spreadsheetml/2006/main">
  <c r="G9" i="51" l="1"/>
  <c r="H9" i="51"/>
  <c r="I9" i="51"/>
  <c r="J9" i="51"/>
  <c r="K9" i="51"/>
  <c r="L9" i="51"/>
  <c r="M9" i="51"/>
  <c r="N9" i="51"/>
  <c r="O9" i="51"/>
  <c r="P9" i="51"/>
  <c r="Q9" i="51"/>
  <c r="R9" i="51"/>
  <c r="S9" i="51"/>
  <c r="T9" i="51"/>
  <c r="U9" i="51"/>
  <c r="V9" i="51"/>
  <c r="W9" i="51"/>
  <c r="X9" i="51"/>
  <c r="Y9" i="51"/>
  <c r="Z9" i="51"/>
  <c r="AA9" i="51"/>
  <c r="AB9" i="51"/>
  <c r="AC9" i="51"/>
  <c r="AD9" i="51"/>
  <c r="AE9" i="51"/>
  <c r="AF9" i="51"/>
  <c r="AG9" i="51"/>
  <c r="AH9" i="51"/>
  <c r="AI9" i="51"/>
  <c r="AJ9" i="51"/>
  <c r="AK9" i="51"/>
  <c r="AL9" i="51"/>
  <c r="AM9" i="51"/>
  <c r="AN9" i="51"/>
  <c r="AO9" i="51"/>
  <c r="AP9" i="51"/>
  <c r="AQ9" i="51"/>
  <c r="AR9" i="51"/>
  <c r="AS9" i="51"/>
  <c r="AT9" i="51"/>
  <c r="AU9" i="51"/>
  <c r="AV9" i="51"/>
  <c r="AW9" i="51"/>
  <c r="AX9" i="51"/>
  <c r="AY9" i="51"/>
  <c r="AZ9" i="51"/>
  <c r="BA9" i="51"/>
  <c r="BB9" i="51"/>
  <c r="BC9" i="51"/>
  <c r="BD9" i="51"/>
  <c r="BE9" i="51"/>
  <c r="BF9" i="51"/>
  <c r="BG9" i="51"/>
  <c r="BH9" i="51"/>
  <c r="BI9" i="51"/>
  <c r="BJ9" i="51"/>
  <c r="BK9" i="51"/>
  <c r="F9" i="51"/>
  <c r="X113" i="9"/>
  <c r="D102" i="9" l="1"/>
  <c r="AR17" i="9" l="1"/>
  <c r="AR14" i="9"/>
  <c r="AR10" i="9"/>
  <c r="AR6" i="9"/>
  <c r="AR16" i="9"/>
  <c r="AR15" i="9"/>
  <c r="AR13" i="9"/>
  <c r="AR12" i="9"/>
  <c r="AR11" i="9"/>
  <c r="AR9" i="9"/>
  <c r="AR8" i="9"/>
  <c r="AR7" i="9"/>
  <c r="AR5" i="9"/>
  <c r="U102" i="9"/>
  <c r="BL60" i="51" l="1"/>
  <c r="BL61" i="51"/>
  <c r="E61" i="51" s="1"/>
  <c r="BL62" i="51"/>
  <c r="E62" i="51" s="1"/>
  <c r="BL63" i="51"/>
  <c r="BL64" i="51"/>
  <c r="BL65" i="51"/>
  <c r="BL66" i="51"/>
  <c r="E66" i="51" s="1"/>
  <c r="BL67" i="51"/>
  <c r="E67" i="51" s="1"/>
  <c r="BL68" i="51"/>
  <c r="BL69" i="51"/>
  <c r="E69" i="51" s="1"/>
  <c r="BL70" i="51"/>
  <c r="E70" i="51" s="1"/>
  <c r="BL71" i="51"/>
  <c r="E71" i="51" s="1"/>
  <c r="BL72" i="51"/>
  <c r="BL73" i="51"/>
  <c r="BL74" i="51"/>
  <c r="E74" i="51" s="1"/>
  <c r="BL75" i="51"/>
  <c r="E75" i="51" s="1"/>
  <c r="BL76" i="51"/>
  <c r="BL77" i="51"/>
  <c r="E77" i="51" s="1"/>
  <c r="BL78" i="51"/>
  <c r="E78" i="51" s="1"/>
  <c r="BL79" i="51"/>
  <c r="E79" i="51" s="1"/>
  <c r="BL80" i="51"/>
  <c r="BL81" i="51"/>
  <c r="BL82" i="51"/>
  <c r="E82" i="51" s="1"/>
  <c r="BL83" i="51"/>
  <c r="E83" i="51" s="1"/>
  <c r="BL84" i="51"/>
  <c r="BL85" i="51"/>
  <c r="E85" i="51" s="1"/>
  <c r="BL86" i="51"/>
  <c r="E86" i="51" s="1"/>
  <c r="BL87" i="51"/>
  <c r="E87" i="51" s="1"/>
  <c r="BL88" i="51"/>
  <c r="BL89" i="51"/>
  <c r="E89" i="51" s="1"/>
  <c r="BL90" i="51"/>
  <c r="E90" i="51" s="1"/>
  <c r="BL91" i="51"/>
  <c r="E91" i="51" s="1"/>
  <c r="BL92" i="51"/>
  <c r="BL93" i="51"/>
  <c r="E93" i="51" s="1"/>
  <c r="BL94" i="51"/>
  <c r="E94" i="51" s="1"/>
  <c r="BL95" i="51"/>
  <c r="BL96" i="51"/>
  <c r="BL97" i="51"/>
  <c r="BL98" i="51"/>
  <c r="E98" i="51" s="1"/>
  <c r="BL99" i="51"/>
  <c r="E99" i="51" s="1"/>
  <c r="BL100" i="51"/>
  <c r="BL101" i="51"/>
  <c r="E101" i="51" s="1"/>
  <c r="BL102" i="51"/>
  <c r="E102" i="51" s="1"/>
  <c r="BL103" i="51"/>
  <c r="E103" i="51" s="1"/>
  <c r="BL104" i="51"/>
  <c r="BL105" i="51"/>
  <c r="BL106" i="51"/>
  <c r="E106" i="51" s="1"/>
  <c r="BL107" i="51"/>
  <c r="BL108" i="51"/>
  <c r="BL109" i="51"/>
  <c r="E109" i="51" s="1"/>
  <c r="E60" i="51"/>
  <c r="E63" i="51"/>
  <c r="E64" i="51"/>
  <c r="E65" i="51"/>
  <c r="E68" i="51"/>
  <c r="E72" i="51"/>
  <c r="E73" i="51"/>
  <c r="E76" i="51"/>
  <c r="E80" i="51"/>
  <c r="E81" i="51"/>
  <c r="E84" i="51"/>
  <c r="E88" i="51"/>
  <c r="E92" i="51"/>
  <c r="E95" i="51"/>
  <c r="E96" i="51"/>
  <c r="E97" i="51"/>
  <c r="E100" i="51"/>
  <c r="E104" i="51"/>
  <c r="E105" i="51"/>
  <c r="E107" i="51"/>
  <c r="E108" i="51"/>
  <c r="D60" i="51"/>
  <c r="D61" i="51"/>
  <c r="D62" i="51"/>
  <c r="D63" i="51"/>
  <c r="D64" i="51"/>
  <c r="D65" i="51"/>
  <c r="D66" i="51"/>
  <c r="D67" i="51"/>
  <c r="D68" i="51"/>
  <c r="D69" i="51"/>
  <c r="D70" i="51"/>
  <c r="D71" i="51"/>
  <c r="D72" i="51"/>
  <c r="D73" i="51"/>
  <c r="D74" i="51"/>
  <c r="D75" i="51"/>
  <c r="D76" i="51"/>
  <c r="D77" i="51"/>
  <c r="D78" i="51"/>
  <c r="D79" i="51"/>
  <c r="D80" i="51"/>
  <c r="D81" i="51"/>
  <c r="D82" i="51"/>
  <c r="D83" i="51"/>
  <c r="D84" i="51"/>
  <c r="D85" i="51"/>
  <c r="D86" i="51"/>
  <c r="D87" i="51"/>
  <c r="D88" i="51"/>
  <c r="D89" i="51"/>
  <c r="D90" i="51"/>
  <c r="D91" i="51"/>
  <c r="D92" i="51"/>
  <c r="D93" i="51"/>
  <c r="D94" i="51"/>
  <c r="D95" i="51"/>
  <c r="D96" i="51"/>
  <c r="D97" i="51"/>
  <c r="D98" i="51"/>
  <c r="D99" i="51"/>
  <c r="D100" i="51"/>
  <c r="D101" i="51"/>
  <c r="D102" i="51"/>
  <c r="D103" i="51"/>
  <c r="D104" i="51"/>
  <c r="D105" i="51"/>
  <c r="D106" i="51"/>
  <c r="D107" i="51"/>
  <c r="D108" i="51"/>
  <c r="D109" i="51"/>
  <c r="B62" i="51"/>
  <c r="B63" i="51"/>
  <c r="B64" i="51"/>
  <c r="B65" i="51"/>
  <c r="B66" i="51"/>
  <c r="B67" i="51"/>
  <c r="B68" i="51"/>
  <c r="B69" i="51"/>
  <c r="B70" i="51"/>
  <c r="B71" i="51"/>
  <c r="B72" i="51"/>
  <c r="B73" i="51"/>
  <c r="B74" i="51"/>
  <c r="B75" i="51"/>
  <c r="B76" i="51"/>
  <c r="B77" i="51"/>
  <c r="B78" i="51"/>
  <c r="B79" i="51"/>
  <c r="B80" i="51"/>
  <c r="B81" i="51"/>
  <c r="B82" i="51"/>
  <c r="B83" i="51"/>
  <c r="B84" i="51"/>
  <c r="B85" i="51"/>
  <c r="B86" i="51"/>
  <c r="B87" i="51"/>
  <c r="B88" i="51"/>
  <c r="B89" i="51"/>
  <c r="B90" i="51"/>
  <c r="B91" i="51"/>
  <c r="B92" i="51"/>
  <c r="B93" i="51"/>
  <c r="B94" i="51"/>
  <c r="B95" i="51"/>
  <c r="B96" i="51"/>
  <c r="B97" i="51"/>
  <c r="B98" i="51"/>
  <c r="B99" i="51"/>
  <c r="B100" i="51"/>
  <c r="B101" i="51"/>
  <c r="B102" i="51"/>
  <c r="B103" i="51"/>
  <c r="B104" i="51"/>
  <c r="B105" i="51"/>
  <c r="B106" i="51"/>
  <c r="B107" i="51"/>
  <c r="B108" i="51"/>
  <c r="B109" i="51"/>
  <c r="B60" i="51"/>
  <c r="B61" i="51"/>
  <c r="BQ36" i="9" l="1"/>
  <c r="BQ35" i="9"/>
  <c r="BQ34" i="9"/>
  <c r="BQ33" i="9"/>
  <c r="BQ32" i="9"/>
  <c r="BQ31" i="9"/>
  <c r="BQ30" i="9"/>
  <c r="BQ29" i="9"/>
  <c r="BQ28" i="9"/>
  <c r="BQ27" i="9"/>
  <c r="BQ26" i="9"/>
  <c r="BQ25" i="9"/>
  <c r="BQ24" i="9"/>
  <c r="BP36" i="9"/>
  <c r="BP35" i="9"/>
  <c r="BP34" i="9"/>
  <c r="BP33" i="9"/>
  <c r="BP32" i="9"/>
  <c r="BP31" i="9"/>
  <c r="BP30" i="9"/>
  <c r="BP29" i="9"/>
  <c r="BP28" i="9"/>
  <c r="BP27" i="9"/>
  <c r="BP26" i="9"/>
  <c r="BP25" i="9"/>
  <c r="BP24" i="9"/>
  <c r="BO36" i="9"/>
  <c r="BO35" i="9"/>
  <c r="BO34" i="9"/>
  <c r="BO33" i="9"/>
  <c r="BO32" i="9"/>
  <c r="BO31" i="9"/>
  <c r="BO30" i="9"/>
  <c r="BO29" i="9"/>
  <c r="BO28" i="9"/>
  <c r="BO27" i="9"/>
  <c r="BO26" i="9"/>
  <c r="BO25" i="9"/>
  <c r="BO24" i="9"/>
  <c r="BN36" i="9"/>
  <c r="BN35" i="9"/>
  <c r="BN34" i="9"/>
  <c r="BN33" i="9"/>
  <c r="BN32" i="9"/>
  <c r="BN31" i="9"/>
  <c r="BN30" i="9"/>
  <c r="BN29" i="9"/>
  <c r="BN28" i="9"/>
  <c r="BN27" i="9"/>
  <c r="BN26" i="9"/>
  <c r="BN25" i="9"/>
  <c r="BN24" i="9"/>
  <c r="BL36" i="9"/>
  <c r="BL35" i="9"/>
  <c r="BL34" i="9"/>
  <c r="BL33" i="9"/>
  <c r="BL32" i="9"/>
  <c r="BL31" i="9"/>
  <c r="BL30" i="9"/>
  <c r="BL29" i="9"/>
  <c r="BL28" i="9"/>
  <c r="BL27" i="9"/>
  <c r="BL26" i="9"/>
  <c r="BL25" i="9"/>
  <c r="BL24" i="9"/>
  <c r="BB17" i="9"/>
  <c r="BB16" i="9"/>
  <c r="BB15" i="9"/>
  <c r="BB14" i="9"/>
  <c r="BB13" i="9"/>
  <c r="BB12" i="9"/>
  <c r="BB11" i="9"/>
  <c r="BB10" i="9"/>
  <c r="BB9" i="9"/>
  <c r="BB8" i="9"/>
  <c r="BB7" i="9"/>
  <c r="BB6" i="9"/>
  <c r="BB5" i="9"/>
  <c r="BJ36" i="9"/>
  <c r="BJ35" i="9"/>
  <c r="BJ34" i="9"/>
  <c r="BJ33" i="9"/>
  <c r="BJ32" i="9"/>
  <c r="BJ31" i="9"/>
  <c r="BJ30" i="9"/>
  <c r="BJ29" i="9"/>
  <c r="BJ28" i="9"/>
  <c r="BJ27" i="9"/>
  <c r="BJ26" i="9"/>
  <c r="BJ25" i="9"/>
  <c r="BJ24" i="9"/>
  <c r="BH34" i="9"/>
  <c r="BH29" i="9"/>
  <c r="BG34" i="9"/>
  <c r="BG29" i="9"/>
  <c r="BI36" i="9"/>
  <c r="BI35" i="9"/>
  <c r="BI34" i="9"/>
  <c r="BI33" i="9"/>
  <c r="BI32" i="9"/>
  <c r="BI31" i="9"/>
  <c r="BI30" i="9"/>
  <c r="BI29" i="9"/>
  <c r="BI28" i="9"/>
  <c r="BI27" i="9"/>
  <c r="BI26" i="9"/>
  <c r="BI25" i="9"/>
  <c r="BI37" i="9" s="1"/>
  <c r="BI24" i="9"/>
  <c r="BJ37" i="9"/>
  <c r="AU17" i="9"/>
  <c r="AU16" i="9"/>
  <c r="AU15" i="9"/>
  <c r="AU14" i="9"/>
  <c r="AU13" i="9"/>
  <c r="AU12" i="9"/>
  <c r="AU11" i="9"/>
  <c r="AU10" i="9"/>
  <c r="AU9" i="9"/>
  <c r="AU8" i="9"/>
  <c r="AU7" i="9"/>
  <c r="AU6" i="9"/>
  <c r="AU5" i="9"/>
  <c r="BG36" i="9"/>
  <c r="BG35" i="9"/>
  <c r="BG33" i="9"/>
  <c r="BG32" i="9"/>
  <c r="BG31" i="9"/>
  <c r="BG30" i="9"/>
  <c r="BG28" i="9"/>
  <c r="BG27" i="9"/>
  <c r="BG26" i="9"/>
  <c r="BG25" i="9"/>
  <c r="BG24" i="9"/>
  <c r="BH36" i="9"/>
  <c r="BH35" i="9"/>
  <c r="BH33" i="9"/>
  <c r="BH32" i="9"/>
  <c r="BH31" i="9"/>
  <c r="BH30" i="9"/>
  <c r="BH28" i="9"/>
  <c r="BH27" i="9"/>
  <c r="BH26" i="9"/>
  <c r="BH25" i="9"/>
  <c r="BH24" i="9"/>
  <c r="BG37" i="9"/>
  <c r="AP17" i="9"/>
  <c r="AP16" i="9"/>
  <c r="AP15" i="9"/>
  <c r="AP14" i="9"/>
  <c r="AP13" i="9"/>
  <c r="AP12" i="9"/>
  <c r="AP11" i="9"/>
  <c r="AP10" i="9"/>
  <c r="AP9" i="9"/>
  <c r="AP8" i="9"/>
  <c r="AP7" i="9"/>
  <c r="AP6" i="9"/>
  <c r="AP5" i="9"/>
  <c r="AS17" i="9"/>
  <c r="AS16" i="9"/>
  <c r="AS15" i="9"/>
  <c r="AS14" i="9"/>
  <c r="AS13" i="9"/>
  <c r="AS12" i="9"/>
  <c r="AS11" i="9"/>
  <c r="AS10" i="9"/>
  <c r="AS9" i="9"/>
  <c r="AS8" i="9"/>
  <c r="AS7" i="9"/>
  <c r="AS6" i="9"/>
  <c r="AS5" i="9"/>
  <c r="BE54" i="9"/>
  <c r="BE53" i="9"/>
  <c r="BE52" i="9"/>
  <c r="BE51" i="9"/>
  <c r="BE50" i="9"/>
  <c r="BE49" i="9"/>
  <c r="BE48" i="9"/>
  <c r="BE47" i="9"/>
  <c r="BE46" i="9"/>
  <c r="BE45" i="9"/>
  <c r="BE44" i="9"/>
  <c r="BE43" i="9"/>
  <c r="BE42" i="9"/>
  <c r="BE57" i="9" s="1"/>
  <c r="W59" i="9" s="1"/>
  <c r="AX16" i="9"/>
  <c r="W46" i="9"/>
  <c r="AI92" i="9" s="1"/>
  <c r="S46" i="9"/>
  <c r="AI91" i="9" s="1"/>
  <c r="O46" i="9"/>
  <c r="AI90" i="9" s="1"/>
  <c r="K46" i="9"/>
  <c r="AI89" i="9" s="1"/>
  <c r="G46" i="9"/>
  <c r="AI88" i="9" s="1"/>
  <c r="C46" i="9"/>
  <c r="AI87" i="9" s="1"/>
  <c r="A8" i="9"/>
  <c r="BE36" i="9"/>
  <c r="BE35" i="9"/>
  <c r="BE33" i="9"/>
  <c r="BE32" i="9"/>
  <c r="BE31" i="9"/>
  <c r="BE30" i="9"/>
  <c r="BE28" i="9"/>
  <c r="BE27" i="9"/>
  <c r="BE26" i="9"/>
  <c r="BE25" i="9"/>
  <c r="BE34" i="9"/>
  <c r="BE29" i="9"/>
  <c r="BE24" i="9"/>
  <c r="AV5" i="9"/>
  <c r="AV16" i="9"/>
  <c r="AV15" i="9"/>
  <c r="AV14" i="9"/>
  <c r="AV13" i="9"/>
  <c r="AV12" i="9"/>
  <c r="AV11" i="9"/>
  <c r="AV10" i="9"/>
  <c r="AV9" i="9"/>
  <c r="AV8" i="9"/>
  <c r="AV7" i="9"/>
  <c r="AV6" i="9"/>
  <c r="AT5" i="9"/>
  <c r="Q15" i="48"/>
  <c r="I15" i="48"/>
  <c r="Q15" i="47"/>
  <c r="I15" i="47"/>
  <c r="Q15" i="46"/>
  <c r="I15" i="46"/>
  <c r="Q15" i="45"/>
  <c r="I15" i="45"/>
  <c r="Q15" i="44"/>
  <c r="I15" i="44"/>
  <c r="Q15" i="43"/>
  <c r="I15" i="43"/>
  <c r="Q15" i="42"/>
  <c r="I15" i="42"/>
  <c r="Q15" i="41"/>
  <c r="I15" i="41"/>
  <c r="Q15" i="40"/>
  <c r="I15" i="40"/>
  <c r="Q15" i="39"/>
  <c r="I15" i="39"/>
  <c r="Q15" i="38"/>
  <c r="I15" i="38"/>
  <c r="Q15" i="12"/>
  <c r="I15" i="12"/>
  <c r="AV17" i="9"/>
  <c r="D11" i="12"/>
  <c r="F40" i="22"/>
  <c r="E40" i="22"/>
  <c r="D40" i="22"/>
  <c r="F39" i="22"/>
  <c r="E39" i="22"/>
  <c r="D39" i="22"/>
  <c r="F38" i="22"/>
  <c r="E38" i="22"/>
  <c r="D38" i="22"/>
  <c r="F37" i="22"/>
  <c r="E37" i="22"/>
  <c r="D37" i="22"/>
  <c r="F36" i="22"/>
  <c r="E36" i="22"/>
  <c r="D36" i="22"/>
  <c r="F35" i="22"/>
  <c r="E35" i="22"/>
  <c r="D35" i="22"/>
  <c r="F34" i="22"/>
  <c r="E34" i="22"/>
  <c r="D34" i="22"/>
  <c r="F33" i="22"/>
  <c r="E33" i="22"/>
  <c r="D33" i="22"/>
  <c r="F32" i="22"/>
  <c r="E32" i="22"/>
  <c r="D32" i="22"/>
  <c r="F31" i="22"/>
  <c r="E31" i="22"/>
  <c r="D31" i="22"/>
  <c r="F30" i="22"/>
  <c r="E30" i="22"/>
  <c r="D30" i="22"/>
  <c r="F29" i="22"/>
  <c r="E29" i="22"/>
  <c r="D29" i="22"/>
  <c r="F28" i="22"/>
  <c r="E28" i="22"/>
  <c r="D28" i="22"/>
  <c r="F27" i="22"/>
  <c r="E27" i="22"/>
  <c r="D27" i="22"/>
  <c r="F26" i="22"/>
  <c r="E26" i="22"/>
  <c r="D26" i="22"/>
  <c r="F25" i="22"/>
  <c r="E25" i="22"/>
  <c r="D25" i="22"/>
  <c r="F24" i="22"/>
  <c r="E24" i="22"/>
  <c r="D24" i="22"/>
  <c r="F23" i="22"/>
  <c r="E23" i="22"/>
  <c r="D23" i="22"/>
  <c r="F22" i="22"/>
  <c r="E22" i="22"/>
  <c r="D22" i="22"/>
  <c r="F21" i="22"/>
  <c r="E21" i="22"/>
  <c r="D21" i="22"/>
  <c r="F20" i="22"/>
  <c r="E20" i="22"/>
  <c r="D20" i="22"/>
  <c r="F19" i="22"/>
  <c r="E19" i="22"/>
  <c r="D19" i="22"/>
  <c r="F18" i="22"/>
  <c r="E18" i="22"/>
  <c r="D18" i="22"/>
  <c r="F17" i="22"/>
  <c r="E17" i="22"/>
  <c r="D17" i="22"/>
  <c r="F16" i="22"/>
  <c r="E16" i="22"/>
  <c r="D16"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N37" i="9" l="1"/>
  <c r="BO37" i="9"/>
  <c r="BH37" i="9"/>
  <c r="AU18" i="9"/>
  <c r="V71" i="9" s="1"/>
  <c r="BP37" i="9"/>
  <c r="BQ37" i="9"/>
  <c r="BE37" i="9"/>
  <c r="AG88" i="9" s="1"/>
  <c r="AV18" i="9"/>
  <c r="BE55" i="9"/>
  <c r="A17" i="22"/>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L87" i="9" l="1"/>
  <c r="V67" i="9" s="1"/>
  <c r="D117" i="9" s="1"/>
  <c r="AQ69" i="9"/>
  <c r="AP69" i="9"/>
  <c r="AO69" i="9"/>
  <c r="AN69" i="9"/>
  <c r="AM69" i="9"/>
  <c r="AQ68" i="9"/>
  <c r="AP68" i="9"/>
  <c r="AO68" i="9"/>
  <c r="AN68" i="9"/>
  <c r="AM68" i="9"/>
  <c r="AQ67" i="9"/>
  <c r="AP67" i="9"/>
  <c r="AO67" i="9"/>
  <c r="AN67" i="9"/>
  <c r="AM67" i="9"/>
  <c r="AQ66" i="9"/>
  <c r="AP66" i="9"/>
  <c r="AO66" i="9"/>
  <c r="AN66" i="9"/>
  <c r="AM66" i="9"/>
  <c r="AQ65" i="9"/>
  <c r="AP65" i="9"/>
  <c r="AO65" i="9"/>
  <c r="AN65" i="9"/>
  <c r="AM65" i="9"/>
  <c r="AQ64" i="9"/>
  <c r="AP64" i="9"/>
  <c r="AO64" i="9"/>
  <c r="AN64" i="9"/>
  <c r="AM64" i="9"/>
  <c r="AQ63" i="9"/>
  <c r="AP63" i="9"/>
  <c r="AO63" i="9"/>
  <c r="AN63" i="9"/>
  <c r="AM63" i="9"/>
  <c r="AQ62" i="9"/>
  <c r="AP62" i="9"/>
  <c r="AO62" i="9"/>
  <c r="AN62" i="9"/>
  <c r="AM62" i="9"/>
  <c r="AQ61" i="9"/>
  <c r="AP61" i="9"/>
  <c r="AO61" i="9"/>
  <c r="AN61" i="9"/>
  <c r="AM61" i="9"/>
  <c r="AQ60" i="9"/>
  <c r="AP60" i="9"/>
  <c r="AO60" i="9"/>
  <c r="AN60" i="9"/>
  <c r="AM60" i="9"/>
  <c r="AQ59" i="9"/>
  <c r="AP59" i="9"/>
  <c r="AO59" i="9"/>
  <c r="AN59" i="9"/>
  <c r="AM59" i="9"/>
  <c r="AQ58" i="9"/>
  <c r="AP58" i="9"/>
  <c r="AO58" i="9"/>
  <c r="AN58" i="9"/>
  <c r="AM58" i="9"/>
  <c r="AQ57" i="9"/>
  <c r="AP57" i="9"/>
  <c r="AO57" i="9"/>
  <c r="AN57" i="9"/>
  <c r="AM57" i="9"/>
  <c r="AK69" i="9"/>
  <c r="AJ69" i="9"/>
  <c r="AI69" i="9"/>
  <c r="AH69" i="9"/>
  <c r="AG69" i="9"/>
  <c r="AK68" i="9"/>
  <c r="AJ68" i="9"/>
  <c r="AI68" i="9"/>
  <c r="AH68" i="9"/>
  <c r="AG68" i="9"/>
  <c r="BC53" i="9"/>
  <c r="BB53" i="9"/>
  <c r="BA53" i="9"/>
  <c r="AZ53" i="9"/>
  <c r="AY53" i="9"/>
  <c r="AW53" i="9"/>
  <c r="AV53" i="9"/>
  <c r="AU53" i="9"/>
  <c r="AT53" i="9"/>
  <c r="AS53" i="9"/>
  <c r="AQ53" i="9"/>
  <c r="AP53" i="9"/>
  <c r="AO53" i="9"/>
  <c r="AN53" i="9"/>
  <c r="AM53" i="9"/>
  <c r="AK53" i="9"/>
  <c r="AJ53" i="9"/>
  <c r="AI53" i="9"/>
  <c r="AH53" i="9"/>
  <c r="AG53" i="9"/>
  <c r="BC52" i="9"/>
  <c r="BB52" i="9"/>
  <c r="BA52" i="9"/>
  <c r="AZ52" i="9"/>
  <c r="AY52" i="9"/>
  <c r="AW52" i="9"/>
  <c r="AV52" i="9"/>
  <c r="AU52" i="9"/>
  <c r="AT52" i="9"/>
  <c r="AS52" i="9"/>
  <c r="AQ52" i="9"/>
  <c r="AP52" i="9"/>
  <c r="AO52" i="9"/>
  <c r="AN52" i="9"/>
  <c r="AM52" i="9"/>
  <c r="AK52" i="9"/>
  <c r="AJ52" i="9"/>
  <c r="AI52" i="9"/>
  <c r="AH52" i="9"/>
  <c r="AG52" i="9"/>
  <c r="BC36" i="9"/>
  <c r="BB36" i="9"/>
  <c r="BA36" i="9"/>
  <c r="AZ36" i="9"/>
  <c r="AY36" i="9"/>
  <c r="AW36" i="9"/>
  <c r="AV36" i="9"/>
  <c r="AU36" i="9"/>
  <c r="AT36" i="9"/>
  <c r="AS36" i="9"/>
  <c r="AQ36" i="9"/>
  <c r="AP36" i="9"/>
  <c r="AO36" i="9"/>
  <c r="AN36" i="9"/>
  <c r="AM36" i="9"/>
  <c r="AK36" i="9"/>
  <c r="AJ36" i="9"/>
  <c r="AI36" i="9"/>
  <c r="AH36" i="9"/>
  <c r="AG36" i="9"/>
  <c r="BA35" i="9"/>
  <c r="AU35" i="9"/>
  <c r="AO35" i="9"/>
  <c r="BC35" i="9"/>
  <c r="AW35" i="9"/>
  <c r="AQ35" i="9"/>
  <c r="AK35" i="9"/>
  <c r="BB35" i="9"/>
  <c r="AV35" i="9"/>
  <c r="AP35" i="9"/>
  <c r="AJ35" i="9"/>
  <c r="AZ35" i="9"/>
  <c r="AT35" i="9"/>
  <c r="AN35" i="9"/>
  <c r="AH35" i="9"/>
  <c r="AY35" i="9"/>
  <c r="AS35" i="9"/>
  <c r="AM35" i="9"/>
  <c r="AG35" i="9"/>
  <c r="AI35" i="9"/>
  <c r="BK17" i="9"/>
  <c r="BJ17" i="9"/>
  <c r="BI17" i="9"/>
  <c r="BH17" i="9"/>
  <c r="BG17" i="9"/>
  <c r="BF17" i="9"/>
  <c r="BE17" i="9"/>
  <c r="BD17" i="9"/>
  <c r="BC17" i="9"/>
  <c r="AZ17" i="9"/>
  <c r="AY17" i="9"/>
  <c r="AX17" i="9"/>
  <c r="AW17" i="9"/>
  <c r="AT17" i="9"/>
  <c r="AQ17" i="9"/>
  <c r="AO17" i="9"/>
  <c r="AN17" i="9"/>
  <c r="AM17" i="9"/>
  <c r="AL17" i="9"/>
  <c r="AK17" i="9"/>
  <c r="AJ17" i="9"/>
  <c r="AI17" i="9"/>
  <c r="AH17" i="9"/>
  <c r="BE16" i="9"/>
  <c r="BC16" i="9"/>
  <c r="AX15" i="9"/>
  <c r="AX14" i="9"/>
  <c r="AX13" i="9"/>
  <c r="AX12" i="9"/>
  <c r="AX11" i="9"/>
  <c r="AX10" i="9"/>
  <c r="AX9" i="9"/>
  <c r="AX8" i="9"/>
  <c r="AX7" i="9"/>
  <c r="AX6" i="9"/>
  <c r="AX5" i="9"/>
  <c r="AM16" i="9"/>
  <c r="AN16" i="9"/>
  <c r="AL16" i="9"/>
  <c r="AK16" i="9"/>
  <c r="AJ16" i="9"/>
  <c r="AI16" i="9"/>
  <c r="AH16" i="9"/>
  <c r="AQ70" i="9" l="1"/>
  <c r="BL37" i="9" s="1"/>
  <c r="V40" i="9" s="1"/>
  <c r="AX18" i="9"/>
  <c r="BE59" i="9" s="1"/>
  <c r="K75" i="9" s="1"/>
  <c r="F125" i="57"/>
  <c r="E125" i="57"/>
  <c r="D125" i="57"/>
  <c r="C125" i="57"/>
  <c r="B125" i="57"/>
  <c r="A125" i="57"/>
  <c r="Y119" i="57"/>
  <c r="U119" i="57"/>
  <c r="B119" i="57"/>
  <c r="Y117" i="57"/>
  <c r="U117" i="57"/>
  <c r="B117" i="57"/>
  <c r="Y115" i="57"/>
  <c r="U115" i="57"/>
  <c r="B115" i="57"/>
  <c r="Y113" i="57"/>
  <c r="U113" i="57"/>
  <c r="B113" i="57"/>
  <c r="Y111" i="57"/>
  <c r="U111" i="57"/>
  <c r="B111" i="57"/>
  <c r="Y109" i="57"/>
  <c r="U109" i="57"/>
  <c r="B109" i="57"/>
  <c r="Y107" i="57"/>
  <c r="U107" i="57"/>
  <c r="B107" i="57"/>
  <c r="Y105" i="57"/>
  <c r="U105" i="57"/>
  <c r="B105" i="57"/>
  <c r="Y103" i="57"/>
  <c r="U103" i="57"/>
  <c r="B103" i="57"/>
  <c r="Y101" i="57"/>
  <c r="U101" i="57"/>
  <c r="B101" i="57"/>
  <c r="Y99" i="57"/>
  <c r="U99" i="57"/>
  <c r="B99" i="57"/>
  <c r="Y97" i="57"/>
  <c r="U97" i="57"/>
  <c r="B97" i="57"/>
  <c r="Y95" i="57"/>
  <c r="U95" i="57"/>
  <c r="B95" i="57"/>
  <c r="Y93" i="57"/>
  <c r="U93" i="57"/>
  <c r="B93" i="57"/>
  <c r="Y91" i="57"/>
  <c r="U91" i="57"/>
  <c r="B91" i="57"/>
  <c r="Y89" i="57"/>
  <c r="U89" i="57"/>
  <c r="B89" i="57"/>
  <c r="Y87" i="57"/>
  <c r="U87" i="57"/>
  <c r="B87" i="57"/>
  <c r="Y85" i="57"/>
  <c r="U85" i="57"/>
  <c r="B85" i="57"/>
  <c r="Y83" i="57"/>
  <c r="U83" i="57"/>
  <c r="B83" i="57"/>
  <c r="Y81" i="57"/>
  <c r="U81" i="57"/>
  <c r="B81" i="57"/>
  <c r="Y79" i="57"/>
  <c r="U79" i="57"/>
  <c r="B79" i="57"/>
  <c r="Y77" i="57"/>
  <c r="U77" i="57"/>
  <c r="B77" i="57"/>
  <c r="Y75" i="57"/>
  <c r="U75" i="57"/>
  <c r="B75" i="57"/>
  <c r="Y73" i="57"/>
  <c r="U73" i="57"/>
  <c r="B73" i="57"/>
  <c r="Y71" i="57"/>
  <c r="U71" i="57"/>
  <c r="B71" i="57"/>
  <c r="A71" i="57"/>
  <c r="Y66" i="57"/>
  <c r="CD17" i="9" s="1"/>
  <c r="X66" i="57"/>
  <c r="CC17" i="9" s="1"/>
  <c r="W66" i="57"/>
  <c r="V66" i="57"/>
  <c r="U66" i="57"/>
  <c r="T125" i="57" s="1"/>
  <c r="T66" i="57"/>
  <c r="S66" i="57"/>
  <c r="BV17" i="9" s="1"/>
  <c r="R66" i="57"/>
  <c r="Q66" i="57"/>
  <c r="P66" i="57"/>
  <c r="O66" i="57"/>
  <c r="N66" i="57"/>
  <c r="M66" i="57"/>
  <c r="L66" i="57"/>
  <c r="BS17" i="9" s="1"/>
  <c r="K66" i="57"/>
  <c r="BQ17" i="9" s="1"/>
  <c r="J66" i="57"/>
  <c r="I66" i="57"/>
  <c r="H66" i="57"/>
  <c r="A42" i="57"/>
  <c r="A73" i="57" s="1"/>
  <c r="Q15" i="57"/>
  <c r="AG17" i="9" s="1"/>
  <c r="I15" i="57"/>
  <c r="Y13" i="57"/>
  <c r="BM17" i="9" s="1"/>
  <c r="N13" i="57"/>
  <c r="BL17" i="9" s="1"/>
  <c r="Y7" i="57"/>
  <c r="U7" i="57"/>
  <c r="L7" i="57"/>
  <c r="G7" i="57"/>
  <c r="A5" i="57"/>
  <c r="V81" i="9" l="1"/>
  <c r="K117" i="9" s="1"/>
  <c r="G125" i="57"/>
  <c r="CE17" i="9"/>
  <c r="I125" i="57"/>
  <c r="BP17" i="9"/>
  <c r="O125" i="57"/>
  <c r="BX17" i="9"/>
  <c r="Q125" i="57"/>
  <c r="BW17" i="9"/>
  <c r="S125" i="57"/>
  <c r="BT17" i="9"/>
  <c r="BN17" i="9"/>
  <c r="BU17" i="9"/>
  <c r="BO17" i="9"/>
  <c r="U125" i="57"/>
  <c r="CA17" i="9"/>
  <c r="N125" i="57"/>
  <c r="BA17" i="9"/>
  <c r="BR17" i="9"/>
  <c r="P125" i="57"/>
  <c r="BY17" i="9"/>
  <c r="R125" i="57"/>
  <c r="BZ17" i="9"/>
  <c r="J125" i="57"/>
  <c r="CB17" i="9"/>
  <c r="A43" i="57"/>
  <c r="A75" i="57" s="1"/>
  <c r="C40" i="22"/>
  <c r="C39" i="22"/>
  <c r="C38" i="22"/>
  <c r="C37" i="22"/>
  <c r="C36" i="22"/>
  <c r="C35" i="22"/>
  <c r="C34" i="22"/>
  <c r="C33" i="22"/>
  <c r="C32" i="22"/>
  <c r="C31" i="22"/>
  <c r="C30" i="22"/>
  <c r="C29" i="22"/>
  <c r="C28" i="22"/>
  <c r="C27" i="22"/>
  <c r="C26" i="22"/>
  <c r="C25" i="22"/>
  <c r="C24" i="22"/>
  <c r="C23" i="22"/>
  <c r="C22" i="22"/>
  <c r="C21" i="22"/>
  <c r="C20" i="22"/>
  <c r="C19" i="22"/>
  <c r="C18" i="22"/>
  <c r="C17" i="22"/>
  <c r="C16" i="22"/>
  <c r="B15" i="51"/>
  <c r="B14" i="51"/>
  <c r="B13" i="51"/>
  <c r="B12" i="51"/>
  <c r="B11" i="51"/>
  <c r="B10" i="51"/>
  <c r="A44" i="57" l="1"/>
  <c r="A77" i="57" s="1"/>
  <c r="B16" i="56"/>
  <c r="B17" i="56"/>
  <c r="B18" i="56"/>
  <c r="B14" i="56"/>
  <c r="D11" i="51"/>
  <c r="C14" i="56" s="1"/>
  <c r="B15" i="56"/>
  <c r="D12" i="51"/>
  <c r="C15" i="56" s="1"/>
  <c r="D13" i="51"/>
  <c r="C16" i="56" s="1"/>
  <c r="D14" i="51"/>
  <c r="C17" i="56" s="1"/>
  <c r="D15" i="51"/>
  <c r="C18" i="56" s="1"/>
  <c r="B16" i="51"/>
  <c r="B19" i="56" s="1"/>
  <c r="D16" i="51"/>
  <c r="C19" i="56" s="1"/>
  <c r="B17" i="51"/>
  <c r="B20" i="56" s="1"/>
  <c r="D17" i="51"/>
  <c r="C20" i="56" s="1"/>
  <c r="B18" i="51"/>
  <c r="B21" i="56" s="1"/>
  <c r="D18" i="51"/>
  <c r="C21" i="56" s="1"/>
  <c r="B19" i="51"/>
  <c r="B22" i="56" s="1"/>
  <c r="D19" i="51"/>
  <c r="C22" i="56" s="1"/>
  <c r="B20" i="51"/>
  <c r="B23" i="56" s="1"/>
  <c r="D20" i="51"/>
  <c r="C23" i="56" s="1"/>
  <c r="B21" i="51"/>
  <c r="B24" i="56" s="1"/>
  <c r="D21" i="51"/>
  <c r="C24" i="56" s="1"/>
  <c r="B22" i="51"/>
  <c r="B25" i="56" s="1"/>
  <c r="D22" i="51"/>
  <c r="C25" i="56" s="1"/>
  <c r="B23" i="51"/>
  <c r="B26" i="56" s="1"/>
  <c r="D23" i="51"/>
  <c r="C26" i="56" s="1"/>
  <c r="B24" i="51"/>
  <c r="B27" i="56" s="1"/>
  <c r="D24" i="51"/>
  <c r="C27" i="56" s="1"/>
  <c r="B25" i="51"/>
  <c r="B28" i="56" s="1"/>
  <c r="D25" i="51"/>
  <c r="C28" i="56" s="1"/>
  <c r="B26" i="51"/>
  <c r="B29" i="56" s="1"/>
  <c r="D26" i="51"/>
  <c r="C29" i="56" s="1"/>
  <c r="B27" i="51"/>
  <c r="B30" i="56" s="1"/>
  <c r="D27" i="51"/>
  <c r="C30" i="56" s="1"/>
  <c r="B28" i="51"/>
  <c r="B31" i="56" s="1"/>
  <c r="D28" i="51"/>
  <c r="C31" i="56" s="1"/>
  <c r="B29" i="51"/>
  <c r="B32" i="56" s="1"/>
  <c r="D29" i="51"/>
  <c r="C32" i="56" s="1"/>
  <c r="B30" i="51"/>
  <c r="B33" i="56" s="1"/>
  <c r="D30" i="51"/>
  <c r="C33" i="56" s="1"/>
  <c r="B31" i="51"/>
  <c r="B34" i="56" s="1"/>
  <c r="D31" i="51"/>
  <c r="C34" i="56" s="1"/>
  <c r="B32" i="51"/>
  <c r="B35" i="56" s="1"/>
  <c r="D32" i="51"/>
  <c r="C35" i="56" s="1"/>
  <c r="B33" i="51"/>
  <c r="B36" i="56" s="1"/>
  <c r="D33" i="51"/>
  <c r="C36" i="56" s="1"/>
  <c r="B34" i="51"/>
  <c r="B37" i="56" s="1"/>
  <c r="D34" i="51"/>
  <c r="C37" i="56" s="1"/>
  <c r="B35" i="51"/>
  <c r="B38" i="56" s="1"/>
  <c r="D35" i="51"/>
  <c r="C38" i="56" s="1"/>
  <c r="B36" i="51"/>
  <c r="B39" i="56" s="1"/>
  <c r="D36" i="51"/>
  <c r="C39" i="56" s="1"/>
  <c r="B37" i="51"/>
  <c r="B40" i="56" s="1"/>
  <c r="D37" i="51"/>
  <c r="C40" i="56" s="1"/>
  <c r="B38" i="51"/>
  <c r="B41" i="56" s="1"/>
  <c r="D38" i="51"/>
  <c r="C41" i="56" s="1"/>
  <c r="B39" i="51"/>
  <c r="B42" i="56" s="1"/>
  <c r="D39" i="51"/>
  <c r="C42" i="56" s="1"/>
  <c r="B40" i="51"/>
  <c r="B43" i="56" s="1"/>
  <c r="D40" i="51"/>
  <c r="C43" i="56" s="1"/>
  <c r="B41" i="51"/>
  <c r="B44" i="56" s="1"/>
  <c r="D41" i="51"/>
  <c r="C44" i="56" s="1"/>
  <c r="B42" i="51"/>
  <c r="B45" i="56" s="1"/>
  <c r="D42" i="51"/>
  <c r="C45" i="56" s="1"/>
  <c r="B43" i="51"/>
  <c r="B46" i="56" s="1"/>
  <c r="D43" i="51"/>
  <c r="C46" i="56" s="1"/>
  <c r="B44" i="51"/>
  <c r="B47" i="56" s="1"/>
  <c r="D44" i="51"/>
  <c r="C47" i="56" s="1"/>
  <c r="B45" i="51"/>
  <c r="B48" i="56" s="1"/>
  <c r="D45" i="51"/>
  <c r="C48" i="56" s="1"/>
  <c r="B46" i="51"/>
  <c r="B49" i="56" s="1"/>
  <c r="D46" i="51"/>
  <c r="C49" i="56" s="1"/>
  <c r="B47" i="51"/>
  <c r="B50" i="56" s="1"/>
  <c r="D47" i="51"/>
  <c r="C50" i="56" s="1"/>
  <c r="B48" i="51"/>
  <c r="B51" i="56" s="1"/>
  <c r="D48" i="51"/>
  <c r="C51" i="56" s="1"/>
  <c r="B49" i="51"/>
  <c r="B52" i="56" s="1"/>
  <c r="D49" i="51"/>
  <c r="C52" i="56" s="1"/>
  <c r="B50" i="51"/>
  <c r="B53" i="56" s="1"/>
  <c r="D50" i="51"/>
  <c r="C53" i="56" s="1"/>
  <c r="B51" i="51"/>
  <c r="B54" i="56" s="1"/>
  <c r="D51" i="51"/>
  <c r="C54" i="56" s="1"/>
  <c r="B52" i="51"/>
  <c r="B55" i="56" s="1"/>
  <c r="D52" i="51"/>
  <c r="C55" i="56" s="1"/>
  <c r="B53" i="51"/>
  <c r="B56" i="56" s="1"/>
  <c r="D53" i="51"/>
  <c r="C56" i="56" s="1"/>
  <c r="B54" i="51"/>
  <c r="B57" i="56" s="1"/>
  <c r="D54" i="51"/>
  <c r="C57" i="56" s="1"/>
  <c r="B55" i="51"/>
  <c r="B58" i="56" s="1"/>
  <c r="D55" i="51"/>
  <c r="C58" i="56" s="1"/>
  <c r="B56" i="51"/>
  <c r="B59" i="56" s="1"/>
  <c r="D56" i="51"/>
  <c r="C59" i="56" s="1"/>
  <c r="B57" i="51"/>
  <c r="B60" i="56" s="1"/>
  <c r="D57" i="51"/>
  <c r="C60" i="56" s="1"/>
  <c r="B58" i="51"/>
  <c r="B61" i="56" s="1"/>
  <c r="D58" i="51"/>
  <c r="C61" i="56" s="1"/>
  <c r="B59" i="51"/>
  <c r="B62" i="56" s="1"/>
  <c r="D59" i="51"/>
  <c r="C62" i="56" s="1"/>
  <c r="D10" i="51"/>
  <c r="C13" i="56" s="1"/>
  <c r="F11" i="53"/>
  <c r="E11" i="53"/>
  <c r="C11" i="53"/>
  <c r="B13" i="56"/>
  <c r="B11" i="53"/>
  <c r="A45" i="57" l="1"/>
  <c r="A79" i="57" s="1"/>
  <c r="A13" i="56"/>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46" i="57" l="1"/>
  <c r="A81" i="57"/>
  <c r="A47" i="57"/>
  <c r="A83" i="57" l="1"/>
  <c r="A48" i="57"/>
  <c r="G125" i="12"/>
  <c r="F125" i="12"/>
  <c r="E125" i="12"/>
  <c r="D125" i="12"/>
  <c r="C125" i="12"/>
  <c r="B125" i="12"/>
  <c r="G125" i="38"/>
  <c r="F125" i="38"/>
  <c r="E125" i="38"/>
  <c r="D125" i="38"/>
  <c r="C125" i="38"/>
  <c r="B125" i="38"/>
  <c r="G125" i="39"/>
  <c r="F125" i="39"/>
  <c r="E125" i="39"/>
  <c r="D125" i="39"/>
  <c r="C125" i="39"/>
  <c r="B125" i="39"/>
  <c r="G125" i="40"/>
  <c r="F125" i="40"/>
  <c r="E125" i="40"/>
  <c r="D125" i="40"/>
  <c r="C125" i="40"/>
  <c r="B125" i="40"/>
  <c r="G125" i="41"/>
  <c r="F125" i="41"/>
  <c r="E125" i="41"/>
  <c r="D125" i="41"/>
  <c r="C125" i="41"/>
  <c r="B125" i="41"/>
  <c r="G125" i="42"/>
  <c r="F125" i="42"/>
  <c r="E125" i="42"/>
  <c r="D125" i="42"/>
  <c r="C125" i="42"/>
  <c r="B125" i="42"/>
  <c r="G125" i="43"/>
  <c r="F125" i="43"/>
  <c r="E125" i="43"/>
  <c r="D125" i="43"/>
  <c r="C125" i="43"/>
  <c r="B125" i="43"/>
  <c r="G125" i="45"/>
  <c r="F125" i="45"/>
  <c r="E125" i="45"/>
  <c r="D125" i="45"/>
  <c r="C125" i="45"/>
  <c r="B125" i="45"/>
  <c r="G125" i="46"/>
  <c r="F125" i="46"/>
  <c r="E125" i="46"/>
  <c r="D125" i="46"/>
  <c r="C125" i="46"/>
  <c r="B125" i="46"/>
  <c r="G125" i="47"/>
  <c r="F125" i="47"/>
  <c r="E125" i="47"/>
  <c r="D125" i="47"/>
  <c r="C125" i="47"/>
  <c r="B125" i="47"/>
  <c r="B125" i="44"/>
  <c r="C125" i="44"/>
  <c r="D125" i="44"/>
  <c r="E125" i="44"/>
  <c r="F125" i="44"/>
  <c r="G125" i="44"/>
  <c r="A85" i="57" l="1"/>
  <c r="A49" i="57"/>
  <c r="B317" i="22"/>
  <c r="D317" i="22"/>
  <c r="E317" i="22"/>
  <c r="F317" i="22"/>
  <c r="B318" i="22"/>
  <c r="D318" i="22"/>
  <c r="E318" i="22"/>
  <c r="F318" i="22"/>
  <c r="B319" i="22"/>
  <c r="D319" i="22"/>
  <c r="E319" i="22"/>
  <c r="F319" i="22"/>
  <c r="B320" i="22"/>
  <c r="D320" i="22"/>
  <c r="E320" i="22"/>
  <c r="F320" i="22"/>
  <c r="B321" i="22"/>
  <c r="D321" i="22"/>
  <c r="E321" i="22"/>
  <c r="F321" i="22"/>
  <c r="B322" i="22"/>
  <c r="D322" i="22"/>
  <c r="E322" i="22"/>
  <c r="F322" i="22"/>
  <c r="B323" i="22"/>
  <c r="D323" i="22"/>
  <c r="E323" i="22"/>
  <c r="F323" i="22"/>
  <c r="B324" i="22"/>
  <c r="D324" i="22"/>
  <c r="E324" i="22"/>
  <c r="F324" i="22"/>
  <c r="B325" i="22"/>
  <c r="D325" i="22"/>
  <c r="E325" i="22"/>
  <c r="F325" i="22"/>
  <c r="B326" i="22"/>
  <c r="D326" i="22"/>
  <c r="E326" i="22"/>
  <c r="F326" i="22"/>
  <c r="B327" i="22"/>
  <c r="D327" i="22"/>
  <c r="E327" i="22"/>
  <c r="F327" i="22"/>
  <c r="B328" i="22"/>
  <c r="D328" i="22"/>
  <c r="E328" i="22"/>
  <c r="F328" i="22"/>
  <c r="B329" i="22"/>
  <c r="D329" i="22"/>
  <c r="E329" i="22"/>
  <c r="F329" i="22"/>
  <c r="B330" i="22"/>
  <c r="D330" i="22"/>
  <c r="E330" i="22"/>
  <c r="F330" i="22"/>
  <c r="B331" i="22"/>
  <c r="D331" i="22"/>
  <c r="E331" i="22"/>
  <c r="F331" i="22"/>
  <c r="B332" i="22"/>
  <c r="D332" i="22"/>
  <c r="E332" i="22"/>
  <c r="F332" i="22"/>
  <c r="B333" i="22"/>
  <c r="D333" i="22"/>
  <c r="E333" i="22"/>
  <c r="F333" i="22"/>
  <c r="B334" i="22"/>
  <c r="D334" i="22"/>
  <c r="E334" i="22"/>
  <c r="F334" i="22"/>
  <c r="B335" i="22"/>
  <c r="D335" i="22"/>
  <c r="E335" i="22"/>
  <c r="F335" i="22"/>
  <c r="B336" i="22"/>
  <c r="D336" i="22"/>
  <c r="E336" i="22"/>
  <c r="F336" i="22"/>
  <c r="B337" i="22"/>
  <c r="D337" i="22"/>
  <c r="E337" i="22"/>
  <c r="F337" i="22"/>
  <c r="B338" i="22"/>
  <c r="D338" i="22"/>
  <c r="E338" i="22"/>
  <c r="F338" i="22"/>
  <c r="B339" i="22"/>
  <c r="D339" i="22"/>
  <c r="E339" i="22"/>
  <c r="F339" i="22"/>
  <c r="B340" i="22"/>
  <c r="D340" i="22"/>
  <c r="E340" i="22"/>
  <c r="F340" i="22"/>
  <c r="B292" i="22"/>
  <c r="D292" i="22"/>
  <c r="E292" i="22"/>
  <c r="F292" i="22"/>
  <c r="B293" i="22"/>
  <c r="D293" i="22"/>
  <c r="E293" i="22"/>
  <c r="F293" i="22"/>
  <c r="B294" i="22"/>
  <c r="D294" i="22"/>
  <c r="E294" i="22"/>
  <c r="F294" i="22"/>
  <c r="B295" i="22"/>
  <c r="D295" i="22"/>
  <c r="E295" i="22"/>
  <c r="F295" i="22"/>
  <c r="B296" i="22"/>
  <c r="D296" i="22"/>
  <c r="E296" i="22"/>
  <c r="F296" i="22"/>
  <c r="B297" i="22"/>
  <c r="D297" i="22"/>
  <c r="E297" i="22"/>
  <c r="F297" i="22"/>
  <c r="B298" i="22"/>
  <c r="D298" i="22"/>
  <c r="E298" i="22"/>
  <c r="F298" i="22"/>
  <c r="B299" i="22"/>
  <c r="D299" i="22"/>
  <c r="E299" i="22"/>
  <c r="F299" i="22"/>
  <c r="B300" i="22"/>
  <c r="D300" i="22"/>
  <c r="E300" i="22"/>
  <c r="F300" i="22"/>
  <c r="B301" i="22"/>
  <c r="D301" i="22"/>
  <c r="E301" i="22"/>
  <c r="F301" i="22"/>
  <c r="B302" i="22"/>
  <c r="D302" i="22"/>
  <c r="E302" i="22"/>
  <c r="F302" i="22"/>
  <c r="B303" i="22"/>
  <c r="D303" i="22"/>
  <c r="E303" i="22"/>
  <c r="F303" i="22"/>
  <c r="B304" i="22"/>
  <c r="D304" i="22"/>
  <c r="E304" i="22"/>
  <c r="F304" i="22"/>
  <c r="B305" i="22"/>
  <c r="D305" i="22"/>
  <c r="E305" i="22"/>
  <c r="F305" i="22"/>
  <c r="B306" i="22"/>
  <c r="D306" i="22"/>
  <c r="E306" i="22"/>
  <c r="F306" i="22"/>
  <c r="B307" i="22"/>
  <c r="D307" i="22"/>
  <c r="E307" i="22"/>
  <c r="F307" i="22"/>
  <c r="B308" i="22"/>
  <c r="D308" i="22"/>
  <c r="E308" i="22"/>
  <c r="F308" i="22"/>
  <c r="B309" i="22"/>
  <c r="D309" i="22"/>
  <c r="E309" i="22"/>
  <c r="F309" i="22"/>
  <c r="B310" i="22"/>
  <c r="D310" i="22"/>
  <c r="E310" i="22"/>
  <c r="F310" i="22"/>
  <c r="B311" i="22"/>
  <c r="D311" i="22"/>
  <c r="E311" i="22"/>
  <c r="F311" i="22"/>
  <c r="B312" i="22"/>
  <c r="D312" i="22"/>
  <c r="E312" i="22"/>
  <c r="F312" i="22"/>
  <c r="B313" i="22"/>
  <c r="D313" i="22"/>
  <c r="E313" i="22"/>
  <c r="F313" i="22"/>
  <c r="B314" i="22"/>
  <c r="D314" i="22"/>
  <c r="E314" i="22"/>
  <c r="F314" i="22"/>
  <c r="B315" i="22"/>
  <c r="D315" i="22"/>
  <c r="E315" i="22"/>
  <c r="F315" i="22"/>
  <c r="B267" i="22"/>
  <c r="D267" i="22"/>
  <c r="E267" i="22"/>
  <c r="F267" i="22"/>
  <c r="B268" i="22"/>
  <c r="D268" i="22"/>
  <c r="E268" i="22"/>
  <c r="F268" i="22"/>
  <c r="B269" i="22"/>
  <c r="D269" i="22"/>
  <c r="E269" i="22"/>
  <c r="F269" i="22"/>
  <c r="B270" i="22"/>
  <c r="D270" i="22"/>
  <c r="E270" i="22"/>
  <c r="F270" i="22"/>
  <c r="B271" i="22"/>
  <c r="D271" i="22"/>
  <c r="E271" i="22"/>
  <c r="F271" i="22"/>
  <c r="B272" i="22"/>
  <c r="D272" i="22"/>
  <c r="E272" i="22"/>
  <c r="F272" i="22"/>
  <c r="B273" i="22"/>
  <c r="D273" i="22"/>
  <c r="E273" i="22"/>
  <c r="F273" i="22"/>
  <c r="B274" i="22"/>
  <c r="D274" i="22"/>
  <c r="E274" i="22"/>
  <c r="F274" i="22"/>
  <c r="B275" i="22"/>
  <c r="D275" i="22"/>
  <c r="E275" i="22"/>
  <c r="F275" i="22"/>
  <c r="B276" i="22"/>
  <c r="D276" i="22"/>
  <c r="E276" i="22"/>
  <c r="F276" i="22"/>
  <c r="B277" i="22"/>
  <c r="D277" i="22"/>
  <c r="E277" i="22"/>
  <c r="F277" i="22"/>
  <c r="B278" i="22"/>
  <c r="D278" i="22"/>
  <c r="E278" i="22"/>
  <c r="F278" i="22"/>
  <c r="B279" i="22"/>
  <c r="D279" i="22"/>
  <c r="E279" i="22"/>
  <c r="F279" i="22"/>
  <c r="B280" i="22"/>
  <c r="D280" i="22"/>
  <c r="E280" i="22"/>
  <c r="F280" i="22"/>
  <c r="B281" i="22"/>
  <c r="D281" i="22"/>
  <c r="E281" i="22"/>
  <c r="F281" i="22"/>
  <c r="B282" i="22"/>
  <c r="D282" i="22"/>
  <c r="E282" i="22"/>
  <c r="F282" i="22"/>
  <c r="B283" i="22"/>
  <c r="D283" i="22"/>
  <c r="E283" i="22"/>
  <c r="F283" i="22"/>
  <c r="B284" i="22"/>
  <c r="D284" i="22"/>
  <c r="E284" i="22"/>
  <c r="F284" i="22"/>
  <c r="B285" i="22"/>
  <c r="D285" i="22"/>
  <c r="E285" i="22"/>
  <c r="F285" i="22"/>
  <c r="B286" i="22"/>
  <c r="D286" i="22"/>
  <c r="E286" i="22"/>
  <c r="F286" i="22"/>
  <c r="B287" i="22"/>
  <c r="D287" i="22"/>
  <c r="E287" i="22"/>
  <c r="F287" i="22"/>
  <c r="B288" i="22"/>
  <c r="D288" i="22"/>
  <c r="E288" i="22"/>
  <c r="F288" i="22"/>
  <c r="B289" i="22"/>
  <c r="D289" i="22"/>
  <c r="E289" i="22"/>
  <c r="F289" i="22"/>
  <c r="B290" i="22"/>
  <c r="D290" i="22"/>
  <c r="E290" i="22"/>
  <c r="F290" i="22"/>
  <c r="B242" i="22"/>
  <c r="D242" i="22"/>
  <c r="E242" i="22"/>
  <c r="F242" i="22"/>
  <c r="B243" i="22"/>
  <c r="D243" i="22"/>
  <c r="E243" i="22"/>
  <c r="F243" i="22"/>
  <c r="B244" i="22"/>
  <c r="D244" i="22"/>
  <c r="E244" i="22"/>
  <c r="F244" i="22"/>
  <c r="B245" i="22"/>
  <c r="D245" i="22"/>
  <c r="E245" i="22"/>
  <c r="F245" i="22"/>
  <c r="B246" i="22"/>
  <c r="D246" i="22"/>
  <c r="E246" i="22"/>
  <c r="F246" i="22"/>
  <c r="B247" i="22"/>
  <c r="D247" i="22"/>
  <c r="E247" i="22"/>
  <c r="F247" i="22"/>
  <c r="B248" i="22"/>
  <c r="D248" i="22"/>
  <c r="E248" i="22"/>
  <c r="F248" i="22"/>
  <c r="B249" i="22"/>
  <c r="D249" i="22"/>
  <c r="E249" i="22"/>
  <c r="F249" i="22"/>
  <c r="B250" i="22"/>
  <c r="D250" i="22"/>
  <c r="E250" i="22"/>
  <c r="F250" i="22"/>
  <c r="B251" i="22"/>
  <c r="D251" i="22"/>
  <c r="E251" i="22"/>
  <c r="F251" i="22"/>
  <c r="B252" i="22"/>
  <c r="D252" i="22"/>
  <c r="E252" i="22"/>
  <c r="F252" i="22"/>
  <c r="B253" i="22"/>
  <c r="D253" i="22"/>
  <c r="E253" i="22"/>
  <c r="F253" i="22"/>
  <c r="B254" i="22"/>
  <c r="D254" i="22"/>
  <c r="E254" i="22"/>
  <c r="F254" i="22"/>
  <c r="B255" i="22"/>
  <c r="D255" i="22"/>
  <c r="E255" i="22"/>
  <c r="F255" i="22"/>
  <c r="B256" i="22"/>
  <c r="D256" i="22"/>
  <c r="E256" i="22"/>
  <c r="F256" i="22"/>
  <c r="B257" i="22"/>
  <c r="D257" i="22"/>
  <c r="E257" i="22"/>
  <c r="F257" i="22"/>
  <c r="B258" i="22"/>
  <c r="D258" i="22"/>
  <c r="E258" i="22"/>
  <c r="F258" i="22"/>
  <c r="B259" i="22"/>
  <c r="D259" i="22"/>
  <c r="E259" i="22"/>
  <c r="F259" i="22"/>
  <c r="B260" i="22"/>
  <c r="D260" i="22"/>
  <c r="E260" i="22"/>
  <c r="F260" i="22"/>
  <c r="B261" i="22"/>
  <c r="D261" i="22"/>
  <c r="E261" i="22"/>
  <c r="F261" i="22"/>
  <c r="B262" i="22"/>
  <c r="D262" i="22"/>
  <c r="E262" i="22"/>
  <c r="F262" i="22"/>
  <c r="B263" i="22"/>
  <c r="D263" i="22"/>
  <c r="E263" i="22"/>
  <c r="F263" i="22"/>
  <c r="B264" i="22"/>
  <c r="D264" i="22"/>
  <c r="E264" i="22"/>
  <c r="F264" i="22"/>
  <c r="B265" i="22"/>
  <c r="D265" i="22"/>
  <c r="E265" i="22"/>
  <c r="F265" i="22"/>
  <c r="B217" i="22"/>
  <c r="D217" i="22"/>
  <c r="E217" i="22"/>
  <c r="F217" i="22"/>
  <c r="B218" i="22"/>
  <c r="D218" i="22"/>
  <c r="E218" i="22"/>
  <c r="F218" i="22"/>
  <c r="B219" i="22"/>
  <c r="D219" i="22"/>
  <c r="E219" i="22"/>
  <c r="F219" i="22"/>
  <c r="B220" i="22"/>
  <c r="D220" i="22"/>
  <c r="E220" i="22"/>
  <c r="F220" i="22"/>
  <c r="B221" i="22"/>
  <c r="D221" i="22"/>
  <c r="E221" i="22"/>
  <c r="F221" i="22"/>
  <c r="B222" i="22"/>
  <c r="D222" i="22"/>
  <c r="E222" i="22"/>
  <c r="F222" i="22"/>
  <c r="B223" i="22"/>
  <c r="D223" i="22"/>
  <c r="E223" i="22"/>
  <c r="F223" i="22"/>
  <c r="B224" i="22"/>
  <c r="D224" i="22"/>
  <c r="E224" i="22"/>
  <c r="F224" i="22"/>
  <c r="B225" i="22"/>
  <c r="D225" i="22"/>
  <c r="E225" i="22"/>
  <c r="F225" i="22"/>
  <c r="B226" i="22"/>
  <c r="D226" i="22"/>
  <c r="E226" i="22"/>
  <c r="F226" i="22"/>
  <c r="B227" i="22"/>
  <c r="D227" i="22"/>
  <c r="E227" i="22"/>
  <c r="F227" i="22"/>
  <c r="B228" i="22"/>
  <c r="D228" i="22"/>
  <c r="E228" i="22"/>
  <c r="F228" i="22"/>
  <c r="B229" i="22"/>
  <c r="D229" i="22"/>
  <c r="E229" i="22"/>
  <c r="F229" i="22"/>
  <c r="B230" i="22"/>
  <c r="D230" i="22"/>
  <c r="E230" i="22"/>
  <c r="F230" i="22"/>
  <c r="B231" i="22"/>
  <c r="D231" i="22"/>
  <c r="E231" i="22"/>
  <c r="F231" i="22"/>
  <c r="B232" i="22"/>
  <c r="D232" i="22"/>
  <c r="E232" i="22"/>
  <c r="F232" i="22"/>
  <c r="B233" i="22"/>
  <c r="D233" i="22"/>
  <c r="E233" i="22"/>
  <c r="F233" i="22"/>
  <c r="B234" i="22"/>
  <c r="D234" i="22"/>
  <c r="E234" i="22"/>
  <c r="F234" i="22"/>
  <c r="B235" i="22"/>
  <c r="D235" i="22"/>
  <c r="E235" i="22"/>
  <c r="F235" i="22"/>
  <c r="B236" i="22"/>
  <c r="D236" i="22"/>
  <c r="E236" i="22"/>
  <c r="F236" i="22"/>
  <c r="B237" i="22"/>
  <c r="D237" i="22"/>
  <c r="E237" i="22"/>
  <c r="F237" i="22"/>
  <c r="B238" i="22"/>
  <c r="D238" i="22"/>
  <c r="E238" i="22"/>
  <c r="F238" i="22"/>
  <c r="B239" i="22"/>
  <c r="D239" i="22"/>
  <c r="E239" i="22"/>
  <c r="F239" i="22"/>
  <c r="B240" i="22"/>
  <c r="D240" i="22"/>
  <c r="E240" i="22"/>
  <c r="F240" i="22"/>
  <c r="B192" i="22"/>
  <c r="D192" i="22"/>
  <c r="E192" i="22"/>
  <c r="F192" i="22"/>
  <c r="B193" i="22"/>
  <c r="D193" i="22"/>
  <c r="E193" i="22"/>
  <c r="F193" i="22"/>
  <c r="B194" i="22"/>
  <c r="D194" i="22"/>
  <c r="E194" i="22"/>
  <c r="F194" i="22"/>
  <c r="B195" i="22"/>
  <c r="D195" i="22"/>
  <c r="E195" i="22"/>
  <c r="F195" i="22"/>
  <c r="B196" i="22"/>
  <c r="D196" i="22"/>
  <c r="E196" i="22"/>
  <c r="F196" i="22"/>
  <c r="B197" i="22"/>
  <c r="D197" i="22"/>
  <c r="E197" i="22"/>
  <c r="F197" i="22"/>
  <c r="B198" i="22"/>
  <c r="D198" i="22"/>
  <c r="E198" i="22"/>
  <c r="F198" i="22"/>
  <c r="B199" i="22"/>
  <c r="D199" i="22"/>
  <c r="E199" i="22"/>
  <c r="F199" i="22"/>
  <c r="B200" i="22"/>
  <c r="D200" i="22"/>
  <c r="E200" i="22"/>
  <c r="F200" i="22"/>
  <c r="B201" i="22"/>
  <c r="D201" i="22"/>
  <c r="E201" i="22"/>
  <c r="F201" i="22"/>
  <c r="B202" i="22"/>
  <c r="D202" i="22"/>
  <c r="E202" i="22"/>
  <c r="F202" i="22"/>
  <c r="B203" i="22"/>
  <c r="D203" i="22"/>
  <c r="E203" i="22"/>
  <c r="F203" i="22"/>
  <c r="B204" i="22"/>
  <c r="D204" i="22"/>
  <c r="E204" i="22"/>
  <c r="F204" i="22"/>
  <c r="B205" i="22"/>
  <c r="D205" i="22"/>
  <c r="E205" i="22"/>
  <c r="F205" i="22"/>
  <c r="B206" i="22"/>
  <c r="D206" i="22"/>
  <c r="E206" i="22"/>
  <c r="F206" i="22"/>
  <c r="B207" i="22"/>
  <c r="D207" i="22"/>
  <c r="E207" i="22"/>
  <c r="F207" i="22"/>
  <c r="B208" i="22"/>
  <c r="D208" i="22"/>
  <c r="E208" i="22"/>
  <c r="F208" i="22"/>
  <c r="B209" i="22"/>
  <c r="D209" i="22"/>
  <c r="E209" i="22"/>
  <c r="F209" i="22"/>
  <c r="B210" i="22"/>
  <c r="D210" i="22"/>
  <c r="E210" i="22"/>
  <c r="F210" i="22"/>
  <c r="B211" i="22"/>
  <c r="D211" i="22"/>
  <c r="E211" i="22"/>
  <c r="F211" i="22"/>
  <c r="B212" i="22"/>
  <c r="D212" i="22"/>
  <c r="E212" i="22"/>
  <c r="F212" i="22"/>
  <c r="B213" i="22"/>
  <c r="D213" i="22"/>
  <c r="E213" i="22"/>
  <c r="F213" i="22"/>
  <c r="B214" i="22"/>
  <c r="D214" i="22"/>
  <c r="E214" i="22"/>
  <c r="F214" i="22"/>
  <c r="B215" i="22"/>
  <c r="D215" i="22"/>
  <c r="E215" i="22"/>
  <c r="F215" i="22"/>
  <c r="B167" i="22"/>
  <c r="D167" i="22"/>
  <c r="E167" i="22"/>
  <c r="F167" i="22"/>
  <c r="B168" i="22"/>
  <c r="D168" i="22"/>
  <c r="E168" i="22"/>
  <c r="F168" i="22"/>
  <c r="B169" i="22"/>
  <c r="D169" i="22"/>
  <c r="E169" i="22"/>
  <c r="F169" i="22"/>
  <c r="B170" i="22"/>
  <c r="D170" i="22"/>
  <c r="E170" i="22"/>
  <c r="F170" i="22"/>
  <c r="B171" i="22"/>
  <c r="D171" i="22"/>
  <c r="E171" i="22"/>
  <c r="F171" i="22"/>
  <c r="B172" i="22"/>
  <c r="D172" i="22"/>
  <c r="E172" i="22"/>
  <c r="F172" i="22"/>
  <c r="B173" i="22"/>
  <c r="D173" i="22"/>
  <c r="E173" i="22"/>
  <c r="F173" i="22"/>
  <c r="B174" i="22"/>
  <c r="D174" i="22"/>
  <c r="E174" i="22"/>
  <c r="F174" i="22"/>
  <c r="B175" i="22"/>
  <c r="D175" i="22"/>
  <c r="E175" i="22"/>
  <c r="F175" i="22"/>
  <c r="B176" i="22"/>
  <c r="D176" i="22"/>
  <c r="E176" i="22"/>
  <c r="F176" i="22"/>
  <c r="B177" i="22"/>
  <c r="D177" i="22"/>
  <c r="E177" i="22"/>
  <c r="F177" i="22"/>
  <c r="B178" i="22"/>
  <c r="D178" i="22"/>
  <c r="E178" i="22"/>
  <c r="F178" i="22"/>
  <c r="B179" i="22"/>
  <c r="D179" i="22"/>
  <c r="E179" i="22"/>
  <c r="F179" i="22"/>
  <c r="B180" i="22"/>
  <c r="D180" i="22"/>
  <c r="E180" i="22"/>
  <c r="F180" i="22"/>
  <c r="B181" i="22"/>
  <c r="D181" i="22"/>
  <c r="E181" i="22"/>
  <c r="F181" i="22"/>
  <c r="B182" i="22"/>
  <c r="D182" i="22"/>
  <c r="E182" i="22"/>
  <c r="F182" i="22"/>
  <c r="B183" i="22"/>
  <c r="D183" i="22"/>
  <c r="E183" i="22"/>
  <c r="F183" i="22"/>
  <c r="B184" i="22"/>
  <c r="D184" i="22"/>
  <c r="E184" i="22"/>
  <c r="F184" i="22"/>
  <c r="B185" i="22"/>
  <c r="D185" i="22"/>
  <c r="E185" i="22"/>
  <c r="F185" i="22"/>
  <c r="B186" i="22"/>
  <c r="D186" i="22"/>
  <c r="E186" i="22"/>
  <c r="F186" i="22"/>
  <c r="B187" i="22"/>
  <c r="D187" i="22"/>
  <c r="E187" i="22"/>
  <c r="F187" i="22"/>
  <c r="B188" i="22"/>
  <c r="D188" i="22"/>
  <c r="E188" i="22"/>
  <c r="F188" i="22"/>
  <c r="B189" i="22"/>
  <c r="D189" i="22"/>
  <c r="E189" i="22"/>
  <c r="F189" i="22"/>
  <c r="B190" i="22"/>
  <c r="D190" i="22"/>
  <c r="E190" i="22"/>
  <c r="F190" i="22"/>
  <c r="B142" i="22"/>
  <c r="D142" i="22"/>
  <c r="E142" i="22"/>
  <c r="F142" i="22"/>
  <c r="B143" i="22"/>
  <c r="D143" i="22"/>
  <c r="E143" i="22"/>
  <c r="F143" i="22"/>
  <c r="B144" i="22"/>
  <c r="D144" i="22"/>
  <c r="E144" i="22"/>
  <c r="F144" i="22"/>
  <c r="B145" i="22"/>
  <c r="D145" i="22"/>
  <c r="E145" i="22"/>
  <c r="F145" i="22"/>
  <c r="B146" i="22"/>
  <c r="D146" i="22"/>
  <c r="E146" i="22"/>
  <c r="F146" i="22"/>
  <c r="B147" i="22"/>
  <c r="D147" i="22"/>
  <c r="E147" i="22"/>
  <c r="F147" i="22"/>
  <c r="B148" i="22"/>
  <c r="D148" i="22"/>
  <c r="E148" i="22"/>
  <c r="F148" i="22"/>
  <c r="B149" i="22"/>
  <c r="D149" i="22"/>
  <c r="E149" i="22"/>
  <c r="F149" i="22"/>
  <c r="B150" i="22"/>
  <c r="D150" i="22"/>
  <c r="E150" i="22"/>
  <c r="F150" i="22"/>
  <c r="B151" i="22"/>
  <c r="D151" i="22"/>
  <c r="E151" i="22"/>
  <c r="F151" i="22"/>
  <c r="B152" i="22"/>
  <c r="D152" i="22"/>
  <c r="E152" i="22"/>
  <c r="F152" i="22"/>
  <c r="B153" i="22"/>
  <c r="D153" i="22"/>
  <c r="E153" i="22"/>
  <c r="F153" i="22"/>
  <c r="B154" i="22"/>
  <c r="D154" i="22"/>
  <c r="E154" i="22"/>
  <c r="F154" i="22"/>
  <c r="B155" i="22"/>
  <c r="D155" i="22"/>
  <c r="E155" i="22"/>
  <c r="F155" i="22"/>
  <c r="B156" i="22"/>
  <c r="D156" i="22"/>
  <c r="E156" i="22"/>
  <c r="F156" i="22"/>
  <c r="B157" i="22"/>
  <c r="D157" i="22"/>
  <c r="E157" i="22"/>
  <c r="F157" i="22"/>
  <c r="B158" i="22"/>
  <c r="D158" i="22"/>
  <c r="E158" i="22"/>
  <c r="F158" i="22"/>
  <c r="B159" i="22"/>
  <c r="D159" i="22"/>
  <c r="E159" i="22"/>
  <c r="F159" i="22"/>
  <c r="B160" i="22"/>
  <c r="D160" i="22"/>
  <c r="E160" i="22"/>
  <c r="F160" i="22"/>
  <c r="B161" i="22"/>
  <c r="D161" i="22"/>
  <c r="E161" i="22"/>
  <c r="F161" i="22"/>
  <c r="B162" i="22"/>
  <c r="D162" i="22"/>
  <c r="E162" i="22"/>
  <c r="F162" i="22"/>
  <c r="B163" i="22"/>
  <c r="D163" i="22"/>
  <c r="E163" i="22"/>
  <c r="F163" i="22"/>
  <c r="B164" i="22"/>
  <c r="D164" i="22"/>
  <c r="E164" i="22"/>
  <c r="F164" i="22"/>
  <c r="B165" i="22"/>
  <c r="D165" i="22"/>
  <c r="E165" i="22"/>
  <c r="F165" i="22"/>
  <c r="B117" i="22"/>
  <c r="D117" i="22"/>
  <c r="E117" i="22"/>
  <c r="F117" i="22"/>
  <c r="B118" i="22"/>
  <c r="D118" i="22"/>
  <c r="E118" i="22"/>
  <c r="F118" i="22"/>
  <c r="B119" i="22"/>
  <c r="D119" i="22"/>
  <c r="E119" i="22"/>
  <c r="F119" i="22"/>
  <c r="B120" i="22"/>
  <c r="D120" i="22"/>
  <c r="E120" i="22"/>
  <c r="F120" i="22"/>
  <c r="B121" i="22"/>
  <c r="D121" i="22"/>
  <c r="E121" i="22"/>
  <c r="F121" i="22"/>
  <c r="B122" i="22"/>
  <c r="D122" i="22"/>
  <c r="E122" i="22"/>
  <c r="F122" i="22"/>
  <c r="B123" i="22"/>
  <c r="D123" i="22"/>
  <c r="E123" i="22"/>
  <c r="F123" i="22"/>
  <c r="B124" i="22"/>
  <c r="D124" i="22"/>
  <c r="E124" i="22"/>
  <c r="F124" i="22"/>
  <c r="B125" i="22"/>
  <c r="D125" i="22"/>
  <c r="E125" i="22"/>
  <c r="F125" i="22"/>
  <c r="B126" i="22"/>
  <c r="D126" i="22"/>
  <c r="E126" i="22"/>
  <c r="F126" i="22"/>
  <c r="B127" i="22"/>
  <c r="D127" i="22"/>
  <c r="E127" i="22"/>
  <c r="F127" i="22"/>
  <c r="B128" i="22"/>
  <c r="D128" i="22"/>
  <c r="E128" i="22"/>
  <c r="F128" i="22"/>
  <c r="B129" i="22"/>
  <c r="D129" i="22"/>
  <c r="E129" i="22"/>
  <c r="F129" i="22"/>
  <c r="B130" i="22"/>
  <c r="D130" i="22"/>
  <c r="E130" i="22"/>
  <c r="F130" i="22"/>
  <c r="B131" i="22"/>
  <c r="D131" i="22"/>
  <c r="E131" i="22"/>
  <c r="F131" i="22"/>
  <c r="B132" i="22"/>
  <c r="D132" i="22"/>
  <c r="E132" i="22"/>
  <c r="F132" i="22"/>
  <c r="B133" i="22"/>
  <c r="D133" i="22"/>
  <c r="E133" i="22"/>
  <c r="F133" i="22"/>
  <c r="B134" i="22"/>
  <c r="D134" i="22"/>
  <c r="E134" i="22"/>
  <c r="F134" i="22"/>
  <c r="B135" i="22"/>
  <c r="D135" i="22"/>
  <c r="E135" i="22"/>
  <c r="F135" i="22"/>
  <c r="B136" i="22"/>
  <c r="D136" i="22"/>
  <c r="E136" i="22"/>
  <c r="F136" i="22"/>
  <c r="B137" i="22"/>
  <c r="D137" i="22"/>
  <c r="E137" i="22"/>
  <c r="F137" i="22"/>
  <c r="B138" i="22"/>
  <c r="D138" i="22"/>
  <c r="E138" i="22"/>
  <c r="F138" i="22"/>
  <c r="B139" i="22"/>
  <c r="D139" i="22"/>
  <c r="E139" i="22"/>
  <c r="F139" i="22"/>
  <c r="B140" i="22"/>
  <c r="D140" i="22"/>
  <c r="E140" i="22"/>
  <c r="F140" i="22"/>
  <c r="B316" i="22"/>
  <c r="B291" i="22"/>
  <c r="B266" i="22"/>
  <c r="B241" i="22"/>
  <c r="B216" i="22"/>
  <c r="B191" i="22"/>
  <c r="B166" i="22"/>
  <c r="B141" i="22"/>
  <c r="B116" i="22"/>
  <c r="B92" i="22"/>
  <c r="D92" i="22"/>
  <c r="E92" i="22"/>
  <c r="F92" i="22"/>
  <c r="B93" i="22"/>
  <c r="D93" i="22"/>
  <c r="E93" i="22"/>
  <c r="F93" i="22"/>
  <c r="B94" i="22"/>
  <c r="D94" i="22"/>
  <c r="E94" i="22"/>
  <c r="F94" i="22"/>
  <c r="B95" i="22"/>
  <c r="D95" i="22"/>
  <c r="E95" i="22"/>
  <c r="F95" i="22"/>
  <c r="B96" i="22"/>
  <c r="D96" i="22"/>
  <c r="E96" i="22"/>
  <c r="F96" i="22"/>
  <c r="B97" i="22"/>
  <c r="D97" i="22"/>
  <c r="E97" i="22"/>
  <c r="F97" i="22"/>
  <c r="B98" i="22"/>
  <c r="D98" i="22"/>
  <c r="E98" i="22"/>
  <c r="F98" i="22"/>
  <c r="B99" i="22"/>
  <c r="D99" i="22"/>
  <c r="E99" i="22"/>
  <c r="F99" i="22"/>
  <c r="B100" i="22"/>
  <c r="D100" i="22"/>
  <c r="E100" i="22"/>
  <c r="F100" i="22"/>
  <c r="B101" i="22"/>
  <c r="D101" i="22"/>
  <c r="E101" i="22"/>
  <c r="F101" i="22"/>
  <c r="B102" i="22"/>
  <c r="D102" i="22"/>
  <c r="E102" i="22"/>
  <c r="F102" i="22"/>
  <c r="B103" i="22"/>
  <c r="D103" i="22"/>
  <c r="E103" i="22"/>
  <c r="F103" i="22"/>
  <c r="B104" i="22"/>
  <c r="D104" i="22"/>
  <c r="E104" i="22"/>
  <c r="F104" i="22"/>
  <c r="B105" i="22"/>
  <c r="D105" i="22"/>
  <c r="E105" i="22"/>
  <c r="F105" i="22"/>
  <c r="B106" i="22"/>
  <c r="D106" i="22"/>
  <c r="E106" i="22"/>
  <c r="F106" i="22"/>
  <c r="B107" i="22"/>
  <c r="D107" i="22"/>
  <c r="E107" i="22"/>
  <c r="F107" i="22"/>
  <c r="B108" i="22"/>
  <c r="D108" i="22"/>
  <c r="E108" i="22"/>
  <c r="F108" i="22"/>
  <c r="B109" i="22"/>
  <c r="D109" i="22"/>
  <c r="E109" i="22"/>
  <c r="F109" i="22"/>
  <c r="B110" i="22"/>
  <c r="D110" i="22"/>
  <c r="E110" i="22"/>
  <c r="F110" i="22"/>
  <c r="B111" i="22"/>
  <c r="D111" i="22"/>
  <c r="E111" i="22"/>
  <c r="F111" i="22"/>
  <c r="B112" i="22"/>
  <c r="D112" i="22"/>
  <c r="E112" i="22"/>
  <c r="F112" i="22"/>
  <c r="B113" i="22"/>
  <c r="D113" i="22"/>
  <c r="E113" i="22"/>
  <c r="F113" i="22"/>
  <c r="B114" i="22"/>
  <c r="D114" i="22"/>
  <c r="E114" i="22"/>
  <c r="F114" i="22"/>
  <c r="B115" i="22"/>
  <c r="D115" i="22"/>
  <c r="E115" i="22"/>
  <c r="F115" i="22"/>
  <c r="B91" i="22"/>
  <c r="B67" i="22"/>
  <c r="D67" i="22"/>
  <c r="E67" i="22"/>
  <c r="F67" i="22"/>
  <c r="B68" i="22"/>
  <c r="D68" i="22"/>
  <c r="E68" i="22"/>
  <c r="F68" i="22"/>
  <c r="B69" i="22"/>
  <c r="D69" i="22"/>
  <c r="E69" i="22"/>
  <c r="F69" i="22"/>
  <c r="B70" i="22"/>
  <c r="D70" i="22"/>
  <c r="E70" i="22"/>
  <c r="F70" i="22"/>
  <c r="B71" i="22"/>
  <c r="D71" i="22"/>
  <c r="E71" i="22"/>
  <c r="F71" i="22"/>
  <c r="B72" i="22"/>
  <c r="D72" i="22"/>
  <c r="E72" i="22"/>
  <c r="F72" i="22"/>
  <c r="B73" i="22"/>
  <c r="D73" i="22"/>
  <c r="E73" i="22"/>
  <c r="F73" i="22"/>
  <c r="B74" i="22"/>
  <c r="D74" i="22"/>
  <c r="E74" i="22"/>
  <c r="F74" i="22"/>
  <c r="B75" i="22"/>
  <c r="D75" i="22"/>
  <c r="E75" i="22"/>
  <c r="F75" i="22"/>
  <c r="B76" i="22"/>
  <c r="D76" i="22"/>
  <c r="E76" i="22"/>
  <c r="F76" i="22"/>
  <c r="B77" i="22"/>
  <c r="D77" i="22"/>
  <c r="E77" i="22"/>
  <c r="F77" i="22"/>
  <c r="B78" i="22"/>
  <c r="D78" i="22"/>
  <c r="E78" i="22"/>
  <c r="F78" i="22"/>
  <c r="B79" i="22"/>
  <c r="D79" i="22"/>
  <c r="E79" i="22"/>
  <c r="F79" i="22"/>
  <c r="B80" i="22"/>
  <c r="D80" i="22"/>
  <c r="E80" i="22"/>
  <c r="F80" i="22"/>
  <c r="B81" i="22"/>
  <c r="D81" i="22"/>
  <c r="E81" i="22"/>
  <c r="F81" i="22"/>
  <c r="B82" i="22"/>
  <c r="D82" i="22"/>
  <c r="E82" i="22"/>
  <c r="F82" i="22"/>
  <c r="B83" i="22"/>
  <c r="D83" i="22"/>
  <c r="E83" i="22"/>
  <c r="F83" i="22"/>
  <c r="B84" i="22"/>
  <c r="D84" i="22"/>
  <c r="E84" i="22"/>
  <c r="F84" i="22"/>
  <c r="B85" i="22"/>
  <c r="D85" i="22"/>
  <c r="E85" i="22"/>
  <c r="F85" i="22"/>
  <c r="B86" i="22"/>
  <c r="D86" i="22"/>
  <c r="E86" i="22"/>
  <c r="F86" i="22"/>
  <c r="B87" i="22"/>
  <c r="D87" i="22"/>
  <c r="E87" i="22"/>
  <c r="F87" i="22"/>
  <c r="B88" i="22"/>
  <c r="D88" i="22"/>
  <c r="E88" i="22"/>
  <c r="F88" i="22"/>
  <c r="B89" i="22"/>
  <c r="D89" i="22"/>
  <c r="E89" i="22"/>
  <c r="F89" i="22"/>
  <c r="B90" i="22"/>
  <c r="D90" i="22"/>
  <c r="E90" i="22"/>
  <c r="F90" i="22"/>
  <c r="B66" i="22"/>
  <c r="E42" i="22"/>
  <c r="F42" i="22"/>
  <c r="E43" i="22"/>
  <c r="F43" i="22"/>
  <c r="E44" i="22"/>
  <c r="F44" i="22"/>
  <c r="E45" i="22"/>
  <c r="F45" i="22"/>
  <c r="E46" i="22"/>
  <c r="F46" i="22"/>
  <c r="E47" i="22"/>
  <c r="F47" i="22"/>
  <c r="E48" i="22"/>
  <c r="F48" i="22"/>
  <c r="E49" i="22"/>
  <c r="F49" i="22"/>
  <c r="E50" i="22"/>
  <c r="F50" i="22"/>
  <c r="E51" i="22"/>
  <c r="F51" i="22"/>
  <c r="E52" i="22"/>
  <c r="F52" i="22"/>
  <c r="E53" i="22"/>
  <c r="F53" i="22"/>
  <c r="E54" i="22"/>
  <c r="F54" i="22"/>
  <c r="E55" i="22"/>
  <c r="F55" i="22"/>
  <c r="E56" i="22"/>
  <c r="F56" i="22"/>
  <c r="E57" i="22"/>
  <c r="F57" i="22"/>
  <c r="E58" i="22"/>
  <c r="F58" i="22"/>
  <c r="E59" i="22"/>
  <c r="F59" i="22"/>
  <c r="E60" i="22"/>
  <c r="F60" i="22"/>
  <c r="E61" i="22"/>
  <c r="F61" i="22"/>
  <c r="E62" i="22"/>
  <c r="F62" i="22"/>
  <c r="E63" i="22"/>
  <c r="F63" i="22"/>
  <c r="E64" i="22"/>
  <c r="F64" i="22"/>
  <c r="B42" i="22"/>
  <c r="B43" i="22"/>
  <c r="B44" i="22"/>
  <c r="B45" i="22"/>
  <c r="B46" i="22"/>
  <c r="B47" i="22"/>
  <c r="B48" i="22"/>
  <c r="B49" i="22"/>
  <c r="B50" i="22"/>
  <c r="B51" i="22"/>
  <c r="B52" i="22"/>
  <c r="B53" i="22"/>
  <c r="B54" i="22"/>
  <c r="B55" i="22"/>
  <c r="B56" i="22"/>
  <c r="B57" i="22"/>
  <c r="B58" i="22"/>
  <c r="B59" i="22"/>
  <c r="B60" i="22"/>
  <c r="B61" i="22"/>
  <c r="B62" i="22"/>
  <c r="B63" i="22"/>
  <c r="B64" i="22"/>
  <c r="B65" i="22"/>
  <c r="B41" i="22"/>
  <c r="D42" i="22"/>
  <c r="D43" i="22"/>
  <c r="D44" i="22"/>
  <c r="D45" i="22"/>
  <c r="D46" i="22"/>
  <c r="D47" i="22"/>
  <c r="D48" i="22"/>
  <c r="D49" i="22"/>
  <c r="D50" i="22"/>
  <c r="D51" i="22"/>
  <c r="B77" i="12"/>
  <c r="B77" i="38"/>
  <c r="B77" i="39"/>
  <c r="B77" i="40"/>
  <c r="B77" i="41"/>
  <c r="B77" i="42"/>
  <c r="B77" i="43"/>
  <c r="B77" i="44"/>
  <c r="B77" i="45"/>
  <c r="B77" i="46"/>
  <c r="B77" i="47"/>
  <c r="B77" i="48"/>
  <c r="U77" i="12"/>
  <c r="U77" i="38"/>
  <c r="U77" i="39"/>
  <c r="U77" i="40"/>
  <c r="U77" i="41"/>
  <c r="U77" i="42"/>
  <c r="U77" i="43"/>
  <c r="U77" i="44"/>
  <c r="U77" i="45"/>
  <c r="U77" i="46"/>
  <c r="U77" i="47"/>
  <c r="U77" i="48"/>
  <c r="Y77" i="12"/>
  <c r="Y77" i="38"/>
  <c r="Y77" i="39"/>
  <c r="Y77" i="40"/>
  <c r="Y77" i="41"/>
  <c r="Y77" i="42"/>
  <c r="Y77" i="43"/>
  <c r="Y77" i="44"/>
  <c r="Y77" i="45"/>
  <c r="Y77" i="46"/>
  <c r="Y77" i="47"/>
  <c r="Y77" i="48"/>
  <c r="Y79" i="12"/>
  <c r="Y79" i="38"/>
  <c r="Y79" i="39"/>
  <c r="Y79" i="40"/>
  <c r="Y79" i="41"/>
  <c r="Y79" i="42"/>
  <c r="Y79" i="43"/>
  <c r="Y79" i="44"/>
  <c r="Y79" i="45"/>
  <c r="Y79" i="46"/>
  <c r="Y79" i="47"/>
  <c r="Y79" i="48"/>
  <c r="U79" i="12"/>
  <c r="U79" i="38"/>
  <c r="U79" i="39"/>
  <c r="U79" i="40"/>
  <c r="U79" i="41"/>
  <c r="U79" i="42"/>
  <c r="U79" i="43"/>
  <c r="U79" i="44"/>
  <c r="U79" i="45"/>
  <c r="U79" i="46"/>
  <c r="U79" i="47"/>
  <c r="U79" i="48"/>
  <c r="B79" i="12"/>
  <c r="B79" i="38"/>
  <c r="B79" i="39"/>
  <c r="B79" i="40"/>
  <c r="B79" i="41"/>
  <c r="B79" i="42"/>
  <c r="B79" i="43"/>
  <c r="B79" i="44"/>
  <c r="B79" i="45"/>
  <c r="B79" i="46"/>
  <c r="B79" i="47"/>
  <c r="B79" i="48"/>
  <c r="B81" i="12"/>
  <c r="B81" i="38"/>
  <c r="B81" i="39"/>
  <c r="B81" i="40"/>
  <c r="B81" i="41"/>
  <c r="B81" i="42"/>
  <c r="B81" i="43"/>
  <c r="B81" i="44"/>
  <c r="B81" i="45"/>
  <c r="B81" i="46"/>
  <c r="B81" i="47"/>
  <c r="B81" i="48"/>
  <c r="U81" i="12"/>
  <c r="U81" i="38"/>
  <c r="U81" i="39"/>
  <c r="U81" i="40"/>
  <c r="U81" i="41"/>
  <c r="U81" i="42"/>
  <c r="U81" i="43"/>
  <c r="U81" i="44"/>
  <c r="U81" i="45"/>
  <c r="U81" i="46"/>
  <c r="U81" i="47"/>
  <c r="U81" i="48"/>
  <c r="Y81" i="12"/>
  <c r="Y81" i="38"/>
  <c r="Y81" i="39"/>
  <c r="Y81" i="40"/>
  <c r="Y81" i="41"/>
  <c r="Y81" i="42"/>
  <c r="Y81" i="43"/>
  <c r="Y81" i="44"/>
  <c r="Y81" i="45"/>
  <c r="Y81" i="46"/>
  <c r="Y81" i="47"/>
  <c r="Y81" i="48"/>
  <c r="Y83" i="12"/>
  <c r="Y83" i="38"/>
  <c r="Y83" i="39"/>
  <c r="Y83" i="40"/>
  <c r="Y83" i="41"/>
  <c r="Y83" i="42"/>
  <c r="Y83" i="43"/>
  <c r="Y83" i="44"/>
  <c r="Y83" i="45"/>
  <c r="Y83" i="46"/>
  <c r="Y83" i="47"/>
  <c r="Y83" i="48"/>
  <c r="U83" i="12"/>
  <c r="U83" i="38"/>
  <c r="U83" i="39"/>
  <c r="U83" i="40"/>
  <c r="U83" i="41"/>
  <c r="U83" i="42"/>
  <c r="U83" i="43"/>
  <c r="U83" i="44"/>
  <c r="U83" i="45"/>
  <c r="U83" i="46"/>
  <c r="U83" i="47"/>
  <c r="U83" i="48"/>
  <c r="B83" i="12"/>
  <c r="B83" i="38"/>
  <c r="B83" i="39"/>
  <c r="B83" i="40"/>
  <c r="B83" i="41"/>
  <c r="B83" i="42"/>
  <c r="B83" i="43"/>
  <c r="B83" i="44"/>
  <c r="B83" i="45"/>
  <c r="B83" i="46"/>
  <c r="B83" i="47"/>
  <c r="B83" i="48"/>
  <c r="B85" i="12"/>
  <c r="B85" i="38"/>
  <c r="B85" i="39"/>
  <c r="B85" i="40"/>
  <c r="B85" i="41"/>
  <c r="B85" i="42"/>
  <c r="B85" i="43"/>
  <c r="B85" i="44"/>
  <c r="B85" i="45"/>
  <c r="B85" i="46"/>
  <c r="B85" i="47"/>
  <c r="B85" i="48"/>
  <c r="U85" i="12"/>
  <c r="U85" i="38"/>
  <c r="U85" i="39"/>
  <c r="U85" i="40"/>
  <c r="U85" i="41"/>
  <c r="U85" i="42"/>
  <c r="U85" i="43"/>
  <c r="U85" i="44"/>
  <c r="U85" i="45"/>
  <c r="U85" i="46"/>
  <c r="U85" i="47"/>
  <c r="U85" i="48"/>
  <c r="Y85" i="12"/>
  <c r="Y85" i="38"/>
  <c r="Y85" i="39"/>
  <c r="Y85" i="40"/>
  <c r="Y85" i="41"/>
  <c r="Y85" i="42"/>
  <c r="Y85" i="43"/>
  <c r="Y85" i="44"/>
  <c r="Y85" i="45"/>
  <c r="Y85" i="46"/>
  <c r="Y85" i="47"/>
  <c r="Y85" i="48"/>
  <c r="Y87" i="12"/>
  <c r="Y87" i="38"/>
  <c r="Y87" i="39"/>
  <c r="Y87" i="40"/>
  <c r="Y87" i="41"/>
  <c r="Y87" i="42"/>
  <c r="Y87" i="43"/>
  <c r="Y87" i="44"/>
  <c r="Y87" i="45"/>
  <c r="Y87" i="46"/>
  <c r="Y87" i="47"/>
  <c r="Y87" i="48"/>
  <c r="U87" i="12"/>
  <c r="U87" i="38"/>
  <c r="U87" i="39"/>
  <c r="U87" i="40"/>
  <c r="U87" i="41"/>
  <c r="U87" i="42"/>
  <c r="U87" i="43"/>
  <c r="U87" i="44"/>
  <c r="U87" i="45"/>
  <c r="U87" i="46"/>
  <c r="U87" i="47"/>
  <c r="U87" i="48"/>
  <c r="B87" i="12"/>
  <c r="B87" i="38"/>
  <c r="B87" i="39"/>
  <c r="B87" i="40"/>
  <c r="B87" i="41"/>
  <c r="B87" i="42"/>
  <c r="B87" i="43"/>
  <c r="B87" i="44"/>
  <c r="B87" i="45"/>
  <c r="B87" i="46"/>
  <c r="B87" i="47"/>
  <c r="B87" i="48"/>
  <c r="B89" i="12"/>
  <c r="B89" i="38"/>
  <c r="B89" i="39"/>
  <c r="B89" i="40"/>
  <c r="B89" i="41"/>
  <c r="B89" i="42"/>
  <c r="B89" i="43"/>
  <c r="B89" i="44"/>
  <c r="B89" i="45"/>
  <c r="B89" i="46"/>
  <c r="B89" i="47"/>
  <c r="B89" i="48"/>
  <c r="U89" i="12"/>
  <c r="U89" i="38"/>
  <c r="U89" i="39"/>
  <c r="U89" i="40"/>
  <c r="U89" i="41"/>
  <c r="U89" i="42"/>
  <c r="U89" i="43"/>
  <c r="U89" i="44"/>
  <c r="U89" i="45"/>
  <c r="U89" i="46"/>
  <c r="U89" i="47"/>
  <c r="U89" i="48"/>
  <c r="Y89" i="12"/>
  <c r="Y89" i="38"/>
  <c r="Y89" i="39"/>
  <c r="Y89" i="40"/>
  <c r="Y89" i="41"/>
  <c r="Y89" i="42"/>
  <c r="Y89" i="43"/>
  <c r="Y89" i="44"/>
  <c r="Y89" i="45"/>
  <c r="Y89" i="46"/>
  <c r="Y89" i="47"/>
  <c r="Y89" i="48"/>
  <c r="Y91" i="12"/>
  <c r="Y91" i="38"/>
  <c r="Y91" i="39"/>
  <c r="Y91" i="40"/>
  <c r="Y91" i="41"/>
  <c r="Y91" i="42"/>
  <c r="Y91" i="43"/>
  <c r="Y91" i="44"/>
  <c r="Y91" i="45"/>
  <c r="Y91" i="46"/>
  <c r="Y91" i="47"/>
  <c r="Y91" i="48"/>
  <c r="U91" i="12"/>
  <c r="U91" i="38"/>
  <c r="U91" i="39"/>
  <c r="U91" i="40"/>
  <c r="U91" i="41"/>
  <c r="U91" i="42"/>
  <c r="U91" i="43"/>
  <c r="U91" i="44"/>
  <c r="U91" i="45"/>
  <c r="U91" i="46"/>
  <c r="U91" i="47"/>
  <c r="U91" i="48"/>
  <c r="B91" i="12"/>
  <c r="B91" i="38"/>
  <c r="B91" i="39"/>
  <c r="B91" i="40"/>
  <c r="B91" i="41"/>
  <c r="B91" i="42"/>
  <c r="B91" i="43"/>
  <c r="B91" i="44"/>
  <c r="B91" i="45"/>
  <c r="B91" i="46"/>
  <c r="B91" i="47"/>
  <c r="B91" i="48"/>
  <c r="B75" i="12"/>
  <c r="B75" i="38"/>
  <c r="B75" i="39"/>
  <c r="B75" i="40"/>
  <c r="B75" i="41"/>
  <c r="B75" i="42"/>
  <c r="B75" i="43"/>
  <c r="B75" i="44"/>
  <c r="B75" i="45"/>
  <c r="B75" i="46"/>
  <c r="B75" i="47"/>
  <c r="B75" i="48"/>
  <c r="U75" i="12"/>
  <c r="U75" i="38"/>
  <c r="U75" i="39"/>
  <c r="U75" i="40"/>
  <c r="U75" i="41"/>
  <c r="U75" i="42"/>
  <c r="U75" i="43"/>
  <c r="U75" i="44"/>
  <c r="U75" i="45"/>
  <c r="U75" i="46"/>
  <c r="U75" i="47"/>
  <c r="U75" i="48"/>
  <c r="Y75" i="12"/>
  <c r="Y75" i="38"/>
  <c r="Y75" i="39"/>
  <c r="Y75" i="40"/>
  <c r="Y75" i="41"/>
  <c r="Y75" i="42"/>
  <c r="Y75" i="43"/>
  <c r="Y75" i="44"/>
  <c r="Y75" i="45"/>
  <c r="Y75" i="46"/>
  <c r="Y75" i="47"/>
  <c r="Y75" i="48"/>
  <c r="Y73" i="12"/>
  <c r="Y73" i="38"/>
  <c r="Y73" i="39"/>
  <c r="Y73" i="40"/>
  <c r="Y73" i="41"/>
  <c r="Y73" i="42"/>
  <c r="Y73" i="43"/>
  <c r="Y73" i="44"/>
  <c r="Y73" i="45"/>
  <c r="Y73" i="46"/>
  <c r="Y73" i="47"/>
  <c r="Y73" i="48"/>
  <c r="U73" i="12"/>
  <c r="U73" i="38"/>
  <c r="U73" i="39"/>
  <c r="U73" i="40"/>
  <c r="U73" i="41"/>
  <c r="U73" i="42"/>
  <c r="U73" i="43"/>
  <c r="U73" i="44"/>
  <c r="U73" i="45"/>
  <c r="U73" i="46"/>
  <c r="U73" i="47"/>
  <c r="U73" i="48"/>
  <c r="B73" i="12"/>
  <c r="B73" i="38"/>
  <c r="B73" i="39"/>
  <c r="B73" i="40"/>
  <c r="B73" i="41"/>
  <c r="B73" i="42"/>
  <c r="B73" i="43"/>
  <c r="B73" i="44"/>
  <c r="B73" i="45"/>
  <c r="B73" i="46"/>
  <c r="B73" i="47"/>
  <c r="B73" i="48"/>
  <c r="A42" i="12"/>
  <c r="A43" i="12" s="1"/>
  <c r="A44" i="12" s="1"/>
  <c r="A45" i="12" s="1"/>
  <c r="A46" i="12" s="1"/>
  <c r="A47" i="12" s="1"/>
  <c r="A48" i="12" s="1"/>
  <c r="A49" i="12" s="1"/>
  <c r="A50" i="12" s="1"/>
  <c r="A51" i="12" s="1"/>
  <c r="A52" i="12" s="1"/>
  <c r="A42" i="38"/>
  <c r="A73" i="38" s="1"/>
  <c r="A42" i="39"/>
  <c r="A43" i="39" s="1"/>
  <c r="A42" i="40"/>
  <c r="A43" i="40" s="1"/>
  <c r="A42" i="41"/>
  <c r="A43" i="41" s="1"/>
  <c r="A44" i="41" s="1"/>
  <c r="A45" i="41" s="1"/>
  <c r="A46" i="41" s="1"/>
  <c r="A47" i="41" s="1"/>
  <c r="A48" i="41" s="1"/>
  <c r="A49" i="41" s="1"/>
  <c r="A50" i="41" s="1"/>
  <c r="A51" i="41" s="1"/>
  <c r="A52" i="41" s="1"/>
  <c r="A42" i="42"/>
  <c r="A73" i="42" s="1"/>
  <c r="A42" i="43"/>
  <c r="A43" i="43" s="1"/>
  <c r="A42" i="44"/>
  <c r="A43" i="44" s="1"/>
  <c r="A42" i="45"/>
  <c r="A43" i="45" s="1"/>
  <c r="A44" i="45" s="1"/>
  <c r="A45" i="45" s="1"/>
  <c r="A46" i="45" s="1"/>
  <c r="A47" i="45" s="1"/>
  <c r="A48" i="45" s="1"/>
  <c r="A49" i="45" s="1"/>
  <c r="A50" i="45" s="1"/>
  <c r="A51" i="45" s="1"/>
  <c r="A52" i="45" s="1"/>
  <c r="A42" i="46"/>
  <c r="A73" i="46" s="1"/>
  <c r="A42" i="47"/>
  <c r="A43" i="47" s="1"/>
  <c r="A42" i="48"/>
  <c r="A43" i="48" s="1"/>
  <c r="S49" i="9"/>
  <c r="BL59" i="51"/>
  <c r="E59" i="51" s="1"/>
  <c r="D62" i="56" s="1"/>
  <c r="BL10" i="51"/>
  <c r="E10" i="51" s="1"/>
  <c r="D13" i="56" s="1"/>
  <c r="BL11" i="51"/>
  <c r="E11" i="51" s="1"/>
  <c r="D14" i="56" s="1"/>
  <c r="BL12" i="51"/>
  <c r="E12" i="51" s="1"/>
  <c r="D15" i="56" s="1"/>
  <c r="BL13" i="51"/>
  <c r="E13" i="51" s="1"/>
  <c r="D16" i="56" s="1"/>
  <c r="BL14" i="51"/>
  <c r="E14" i="51" s="1"/>
  <c r="D17" i="56" s="1"/>
  <c r="BL15" i="51"/>
  <c r="E15" i="51" s="1"/>
  <c r="D18" i="56" s="1"/>
  <c r="BL16" i="51"/>
  <c r="E16" i="51" s="1"/>
  <c r="D19" i="56" s="1"/>
  <c r="BL17" i="51"/>
  <c r="E17" i="51" s="1"/>
  <c r="D20" i="56" s="1"/>
  <c r="BL18" i="51"/>
  <c r="E18" i="51" s="1"/>
  <c r="D21" i="56" s="1"/>
  <c r="BL19" i="51"/>
  <c r="E19" i="51" s="1"/>
  <c r="D22" i="56" s="1"/>
  <c r="BL20" i="51"/>
  <c r="E20" i="51" s="1"/>
  <c r="D23" i="56" s="1"/>
  <c r="BL21" i="51"/>
  <c r="E21" i="51" s="1"/>
  <c r="D24" i="56" s="1"/>
  <c r="BL22" i="51"/>
  <c r="E22" i="51" s="1"/>
  <c r="D25" i="56" s="1"/>
  <c r="BL23" i="51"/>
  <c r="E23" i="51" s="1"/>
  <c r="D26" i="56" s="1"/>
  <c r="BL24" i="51"/>
  <c r="E24" i="51" s="1"/>
  <c r="D27" i="56" s="1"/>
  <c r="BL25" i="51"/>
  <c r="E25" i="51" s="1"/>
  <c r="D28" i="56" s="1"/>
  <c r="BL26" i="51"/>
  <c r="E26" i="51" s="1"/>
  <c r="D29" i="56" s="1"/>
  <c r="BL27" i="51"/>
  <c r="E27" i="51" s="1"/>
  <c r="D30" i="56" s="1"/>
  <c r="BL28" i="51"/>
  <c r="E28" i="51" s="1"/>
  <c r="D31" i="56" s="1"/>
  <c r="BL29" i="51"/>
  <c r="E29" i="51" s="1"/>
  <c r="D32" i="56" s="1"/>
  <c r="BL30" i="51"/>
  <c r="E30" i="51" s="1"/>
  <c r="D33" i="56" s="1"/>
  <c r="BL31" i="51"/>
  <c r="E31" i="51" s="1"/>
  <c r="D34" i="56" s="1"/>
  <c r="BL32" i="51"/>
  <c r="E32" i="51" s="1"/>
  <c r="D35" i="56" s="1"/>
  <c r="BL33" i="51"/>
  <c r="E33" i="51" s="1"/>
  <c r="D36" i="56" s="1"/>
  <c r="BL34" i="51"/>
  <c r="E34" i="51" s="1"/>
  <c r="D37" i="56" s="1"/>
  <c r="BL35" i="51"/>
  <c r="E35" i="51" s="1"/>
  <c r="D38" i="56" s="1"/>
  <c r="BL36" i="51"/>
  <c r="E36" i="51" s="1"/>
  <c r="D39" i="56" s="1"/>
  <c r="BL37" i="51"/>
  <c r="E37" i="51" s="1"/>
  <c r="D40" i="56" s="1"/>
  <c r="BL38" i="51"/>
  <c r="E38" i="51" s="1"/>
  <c r="D41" i="56" s="1"/>
  <c r="BL39" i="51"/>
  <c r="E39" i="51" s="1"/>
  <c r="D42" i="56" s="1"/>
  <c r="BL40" i="51"/>
  <c r="E40" i="51" s="1"/>
  <c r="D43" i="56" s="1"/>
  <c r="BL41" i="51"/>
  <c r="E41" i="51" s="1"/>
  <c r="D44" i="56" s="1"/>
  <c r="BL42" i="51"/>
  <c r="E42" i="51" s="1"/>
  <c r="D45" i="56" s="1"/>
  <c r="BL43" i="51"/>
  <c r="E43" i="51" s="1"/>
  <c r="D46" i="56" s="1"/>
  <c r="BL44" i="51"/>
  <c r="E44" i="51" s="1"/>
  <c r="D47" i="56" s="1"/>
  <c r="BL45" i="51"/>
  <c r="E45" i="51" s="1"/>
  <c r="D48" i="56" s="1"/>
  <c r="BL46" i="51"/>
  <c r="E46" i="51" s="1"/>
  <c r="D49" i="56" s="1"/>
  <c r="BL47" i="51"/>
  <c r="E47" i="51" s="1"/>
  <c r="D50" i="56" s="1"/>
  <c r="BL48" i="51"/>
  <c r="E48" i="51" s="1"/>
  <c r="D51" i="56" s="1"/>
  <c r="BL49" i="51"/>
  <c r="E49" i="51" s="1"/>
  <c r="D52" i="56" s="1"/>
  <c r="BL50" i="51"/>
  <c r="E50" i="51" s="1"/>
  <c r="D53" i="56" s="1"/>
  <c r="BL51" i="51"/>
  <c r="E51" i="51" s="1"/>
  <c r="D54" i="56" s="1"/>
  <c r="BL52" i="51"/>
  <c r="E52" i="51" s="1"/>
  <c r="D55" i="56" s="1"/>
  <c r="BL53" i="51"/>
  <c r="E53" i="51" s="1"/>
  <c r="D56" i="56" s="1"/>
  <c r="BL54" i="51"/>
  <c r="E54" i="51" s="1"/>
  <c r="D57" i="56" s="1"/>
  <c r="BL55" i="51"/>
  <c r="E55" i="51" s="1"/>
  <c r="D58" i="56" s="1"/>
  <c r="BL56" i="51"/>
  <c r="E56" i="51" s="1"/>
  <c r="D59" i="56" s="1"/>
  <c r="BL57" i="51"/>
  <c r="E57" i="51" s="1"/>
  <c r="D60" i="56" s="1"/>
  <c r="BL58" i="51"/>
  <c r="E58" i="51" s="1"/>
  <c r="D61" i="56" s="1"/>
  <c r="BL9" i="51"/>
  <c r="A5" i="9"/>
  <c r="A2" i="22" s="1"/>
  <c r="L47" i="9"/>
  <c r="H19" i="9"/>
  <c r="N121" i="9" s="1"/>
  <c r="U12" i="9"/>
  <c r="O12" i="9"/>
  <c r="H12" i="9"/>
  <c r="A12" i="9"/>
  <c r="X7" i="9"/>
  <c r="V8" i="9"/>
  <c r="S8" i="9"/>
  <c r="Q8" i="9"/>
  <c r="S7" i="9"/>
  <c r="F3" i="22" s="1"/>
  <c r="J8" i="9"/>
  <c r="J7" i="9"/>
  <c r="F2" i="22" s="1"/>
  <c r="B7" i="9"/>
  <c r="B4" i="22" s="1"/>
  <c r="A10" i="5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F125" i="48"/>
  <c r="E125" i="48"/>
  <c r="D125" i="48"/>
  <c r="C125" i="48"/>
  <c r="B125" i="48"/>
  <c r="A125" i="48"/>
  <c r="AG16" i="9"/>
  <c r="AG6" i="9"/>
  <c r="AG8" i="9"/>
  <c r="AG10" i="9"/>
  <c r="AG11" i="9"/>
  <c r="AG12" i="9"/>
  <c r="AG14" i="9"/>
  <c r="AG15" i="9"/>
  <c r="Y13" i="12"/>
  <c r="BM16" i="9" s="1"/>
  <c r="Y13" i="38"/>
  <c r="Y13" i="39"/>
  <c r="BM6" i="9" s="1"/>
  <c r="Y13" i="40"/>
  <c r="BM7" i="9" s="1"/>
  <c r="Y13" i="41"/>
  <c r="BM8" i="9" s="1"/>
  <c r="Y13" i="42"/>
  <c r="Y13" i="43"/>
  <c r="BM10" i="9" s="1"/>
  <c r="Y13" i="44"/>
  <c r="BM11" i="9" s="1"/>
  <c r="Y13" i="45"/>
  <c r="BM12" i="9" s="1"/>
  <c r="Y13" i="46"/>
  <c r="Y13" i="47"/>
  <c r="BM14" i="9" s="1"/>
  <c r="Y13" i="48"/>
  <c r="N13" i="12"/>
  <c r="BL16" i="9" s="1"/>
  <c r="N13" i="38"/>
  <c r="BL5" i="9" s="1"/>
  <c r="N13" i="39"/>
  <c r="BL6" i="9" s="1"/>
  <c r="N13" i="40"/>
  <c r="BL7" i="9" s="1"/>
  <c r="N13" i="41"/>
  <c r="BL8" i="9" s="1"/>
  <c r="N13" i="42"/>
  <c r="N13" i="43"/>
  <c r="BL10" i="9" s="1"/>
  <c r="N13" i="44"/>
  <c r="BL11" i="9" s="1"/>
  <c r="N13" i="45"/>
  <c r="BL12" i="9" s="1"/>
  <c r="N13" i="46"/>
  <c r="N13" i="47"/>
  <c r="BL14" i="9" s="1"/>
  <c r="N13" i="48"/>
  <c r="BL15" i="9" s="1"/>
  <c r="I11" i="43"/>
  <c r="I11" i="44" s="1"/>
  <c r="I11" i="45" s="1"/>
  <c r="I11" i="12"/>
  <c r="BD16" i="9"/>
  <c r="BF16" i="9"/>
  <c r="BH16" i="9"/>
  <c r="BK12" i="9"/>
  <c r="BJ12" i="9"/>
  <c r="BJ16" i="9"/>
  <c r="BJ5" i="9"/>
  <c r="D11" i="38"/>
  <c r="F49" i="9"/>
  <c r="F4" i="22"/>
  <c r="A5" i="38"/>
  <c r="A5" i="39"/>
  <c r="A5" i="40"/>
  <c r="A5" i="41"/>
  <c r="A5" i="42"/>
  <c r="A5" i="43"/>
  <c r="A5" i="44"/>
  <c r="A5" i="45"/>
  <c r="A5" i="46"/>
  <c r="A5" i="47"/>
  <c r="A5" i="48"/>
  <c r="A5" i="12"/>
  <c r="Y7" i="38"/>
  <c r="Y7" i="39"/>
  <c r="Y7" i="40"/>
  <c r="Y7" i="41"/>
  <c r="Y7" i="42"/>
  <c r="Y7" i="43"/>
  <c r="Y7" i="44"/>
  <c r="Y7" i="45"/>
  <c r="Y7" i="46"/>
  <c r="Y7" i="47"/>
  <c r="Y7" i="48"/>
  <c r="Y7" i="12"/>
  <c r="U7" i="38"/>
  <c r="U7" i="39"/>
  <c r="U7" i="40"/>
  <c r="U7" i="41"/>
  <c r="U7" i="42"/>
  <c r="U7" i="43"/>
  <c r="U7" i="44"/>
  <c r="U7" i="45"/>
  <c r="U7" i="46"/>
  <c r="U7" i="47"/>
  <c r="U7" i="48"/>
  <c r="U7" i="12"/>
  <c r="L7" i="38"/>
  <c r="L7" i="39"/>
  <c r="L7" i="40"/>
  <c r="L7" i="41"/>
  <c r="L7" i="42"/>
  <c r="L7" i="43"/>
  <c r="L7" i="44"/>
  <c r="L7" i="45"/>
  <c r="L7" i="46"/>
  <c r="L7" i="47"/>
  <c r="L7" i="48"/>
  <c r="L7" i="12"/>
  <c r="G7" i="38"/>
  <c r="C69" i="22" s="1"/>
  <c r="G7" i="39"/>
  <c r="C92" i="22" s="1"/>
  <c r="G7" i="40"/>
  <c r="C120" i="22" s="1"/>
  <c r="G7" i="41"/>
  <c r="C145" i="22" s="1"/>
  <c r="G7" i="42"/>
  <c r="C170" i="22" s="1"/>
  <c r="G7" i="43"/>
  <c r="C195" i="22" s="1"/>
  <c r="G7" i="44"/>
  <c r="C220" i="22" s="1"/>
  <c r="G7" i="45"/>
  <c r="C245" i="22" s="1"/>
  <c r="G7" i="46"/>
  <c r="C270" i="22" s="1"/>
  <c r="G7" i="47"/>
  <c r="C295" i="22" s="1"/>
  <c r="G7" i="48"/>
  <c r="C320" i="22" s="1"/>
  <c r="G7" i="12"/>
  <c r="C43" i="22" s="1"/>
  <c r="AW16" i="9"/>
  <c r="AW15" i="9"/>
  <c r="AW14" i="9"/>
  <c r="AW13" i="9"/>
  <c r="AW12" i="9"/>
  <c r="AW11" i="9"/>
  <c r="AW10" i="9"/>
  <c r="AW9" i="9"/>
  <c r="AW8" i="9"/>
  <c r="AW7" i="9"/>
  <c r="AW6" i="9"/>
  <c r="AW5" i="9"/>
  <c r="AY16" i="9"/>
  <c r="AY15" i="9"/>
  <c r="AY14" i="9"/>
  <c r="AY13" i="9"/>
  <c r="AY12" i="9"/>
  <c r="AY11" i="9"/>
  <c r="AY10" i="9"/>
  <c r="AY9" i="9"/>
  <c r="AY8" i="9"/>
  <c r="AY7" i="9"/>
  <c r="AY6" i="9"/>
  <c r="AY5" i="9"/>
  <c r="X115" i="9"/>
  <c r="F316" i="22"/>
  <c r="E316" i="22"/>
  <c r="D316" i="22"/>
  <c r="F291" i="22"/>
  <c r="E291" i="22"/>
  <c r="D291" i="22"/>
  <c r="F266" i="22"/>
  <c r="E266" i="22"/>
  <c r="D266" i="22"/>
  <c r="F241" i="22"/>
  <c r="E241" i="22"/>
  <c r="D241" i="22"/>
  <c r="F216" i="22"/>
  <c r="E216" i="22"/>
  <c r="D216" i="22"/>
  <c r="F191" i="22"/>
  <c r="E191" i="22"/>
  <c r="D191" i="22"/>
  <c r="F166" i="22"/>
  <c r="E166" i="22"/>
  <c r="D166" i="22"/>
  <c r="F141" i="22"/>
  <c r="E141" i="22"/>
  <c r="D141" i="22"/>
  <c r="F116" i="22"/>
  <c r="E116" i="22"/>
  <c r="D116" i="22"/>
  <c r="F91" i="22"/>
  <c r="E91" i="22"/>
  <c r="D91" i="22"/>
  <c r="F66" i="22"/>
  <c r="E66" i="22"/>
  <c r="D66" i="22"/>
  <c r="H66" i="48"/>
  <c r="I66" i="48"/>
  <c r="J66" i="48"/>
  <c r="I125" i="48" s="1"/>
  <c r="K66" i="48"/>
  <c r="L66" i="48"/>
  <c r="BS15" i="9" s="1"/>
  <c r="M66" i="48"/>
  <c r="N66" i="48"/>
  <c r="O66" i="48"/>
  <c r="P125" i="48" s="1"/>
  <c r="P66" i="48"/>
  <c r="Q66" i="48"/>
  <c r="R125" i="48" s="1"/>
  <c r="R66" i="48"/>
  <c r="BN15" i="9" s="1"/>
  <c r="S66" i="48"/>
  <c r="BV15" i="9" s="1"/>
  <c r="T66" i="48"/>
  <c r="BO15" i="9" s="1"/>
  <c r="U66" i="48"/>
  <c r="T125" i="48" s="1"/>
  <c r="V66" i="48"/>
  <c r="U125" i="48" s="1"/>
  <c r="W66" i="48"/>
  <c r="X66" i="48"/>
  <c r="CC15" i="9" s="1"/>
  <c r="Y66" i="48"/>
  <c r="CD15" i="9" s="1"/>
  <c r="A71" i="48"/>
  <c r="B71" i="48"/>
  <c r="U71" i="48"/>
  <c r="Y71" i="48"/>
  <c r="B93" i="48"/>
  <c r="U93" i="48"/>
  <c r="Y93" i="48"/>
  <c r="B95" i="48"/>
  <c r="U95" i="48"/>
  <c r="Y95" i="48"/>
  <c r="B97" i="48"/>
  <c r="U97" i="48"/>
  <c r="Y97" i="48"/>
  <c r="B99" i="48"/>
  <c r="U99" i="48"/>
  <c r="Y99" i="48"/>
  <c r="B101" i="48"/>
  <c r="U101" i="48"/>
  <c r="Y101" i="48"/>
  <c r="B103" i="48"/>
  <c r="U103" i="48"/>
  <c r="Y103" i="48"/>
  <c r="B105" i="48"/>
  <c r="U105" i="48"/>
  <c r="Y105" i="48"/>
  <c r="B107" i="48"/>
  <c r="U107" i="48"/>
  <c r="Y107" i="48"/>
  <c r="B109" i="48"/>
  <c r="U109" i="48"/>
  <c r="Y109" i="48"/>
  <c r="B111" i="48"/>
  <c r="U111" i="48"/>
  <c r="Y111" i="48"/>
  <c r="B113" i="48"/>
  <c r="U113" i="48"/>
  <c r="Y113" i="48"/>
  <c r="B115" i="48"/>
  <c r="U115" i="48"/>
  <c r="Y115" i="48"/>
  <c r="B117" i="48"/>
  <c r="U117" i="48"/>
  <c r="Y117" i="48"/>
  <c r="B119" i="48"/>
  <c r="U119" i="48"/>
  <c r="Y119" i="48"/>
  <c r="H66" i="47"/>
  <c r="H125" i="47" s="1"/>
  <c r="I66" i="47"/>
  <c r="J66" i="47"/>
  <c r="J125" i="47" s="1"/>
  <c r="K66" i="47"/>
  <c r="BQ14" i="9" s="1"/>
  <c r="L66" i="47"/>
  <c r="BS14" i="9" s="1"/>
  <c r="M66" i="47"/>
  <c r="N66" i="47"/>
  <c r="N125" i="47" s="1"/>
  <c r="O66" i="47"/>
  <c r="O125" i="47" s="1"/>
  <c r="P66" i="47"/>
  <c r="P125" i="47" s="1"/>
  <c r="Q66" i="47"/>
  <c r="Q125" i="47" s="1"/>
  <c r="R66" i="47"/>
  <c r="S66" i="47"/>
  <c r="BV14" i="9" s="1"/>
  <c r="T66" i="47"/>
  <c r="BU14" i="9" s="1"/>
  <c r="U66" i="47"/>
  <c r="S125" i="47" s="1"/>
  <c r="V66" i="47"/>
  <c r="T125" i="47" s="1"/>
  <c r="W66" i="47"/>
  <c r="K125" i="47" s="1"/>
  <c r="X66" i="47"/>
  <c r="Y66" i="47"/>
  <c r="CD14" i="9" s="1"/>
  <c r="A71" i="47"/>
  <c r="B71" i="47"/>
  <c r="U71" i="47"/>
  <c r="Y71" i="47"/>
  <c r="B93" i="47"/>
  <c r="U93" i="47"/>
  <c r="Y93" i="47"/>
  <c r="B95" i="47"/>
  <c r="U95" i="47"/>
  <c r="Y95" i="47"/>
  <c r="B97" i="47"/>
  <c r="U97" i="47"/>
  <c r="Y97" i="47"/>
  <c r="B99" i="47"/>
  <c r="U99" i="47"/>
  <c r="Y99" i="47"/>
  <c r="B101" i="47"/>
  <c r="U101" i="47"/>
  <c r="Y101" i="47"/>
  <c r="B103" i="47"/>
  <c r="U103" i="47"/>
  <c r="Y103" i="47"/>
  <c r="B105" i="47"/>
  <c r="U105" i="47"/>
  <c r="Y105" i="47"/>
  <c r="B107" i="47"/>
  <c r="U107" i="47"/>
  <c r="Y107" i="47"/>
  <c r="B109" i="47"/>
  <c r="U109" i="47"/>
  <c r="Y109" i="47"/>
  <c r="B111" i="47"/>
  <c r="U111" i="47"/>
  <c r="Y111" i="47"/>
  <c r="B113" i="47"/>
  <c r="U113" i="47"/>
  <c r="Y113" i="47"/>
  <c r="B115" i="47"/>
  <c r="U115" i="47"/>
  <c r="Y115" i="47"/>
  <c r="B117" i="47"/>
  <c r="U117" i="47"/>
  <c r="Y117" i="47"/>
  <c r="B119" i="47"/>
  <c r="U119" i="47"/>
  <c r="Y119" i="47"/>
  <c r="H66" i="46"/>
  <c r="H125" i="46" s="1"/>
  <c r="I66" i="46"/>
  <c r="J66" i="46"/>
  <c r="J125" i="46" s="1"/>
  <c r="K66" i="46"/>
  <c r="L66" i="46"/>
  <c r="BS13" i="9" s="1"/>
  <c r="M66" i="46"/>
  <c r="N66" i="46"/>
  <c r="N125" i="46" s="1"/>
  <c r="O66" i="46"/>
  <c r="O125" i="46" s="1"/>
  <c r="P66" i="46"/>
  <c r="P125" i="46" s="1"/>
  <c r="Q66" i="46"/>
  <c r="Q125" i="46" s="1"/>
  <c r="R66" i="46"/>
  <c r="BT13" i="9" s="1"/>
  <c r="S66" i="46"/>
  <c r="BV13" i="9" s="1"/>
  <c r="T66" i="46"/>
  <c r="BO13" i="9" s="1"/>
  <c r="U66" i="46"/>
  <c r="S125" i="46" s="1"/>
  <c r="V66" i="46"/>
  <c r="T125" i="46" s="1"/>
  <c r="W66" i="46"/>
  <c r="K125" i="46" s="1"/>
  <c r="X66" i="46"/>
  <c r="CC13" i="9" s="1"/>
  <c r="Y66" i="46"/>
  <c r="CD13" i="9" s="1"/>
  <c r="A71" i="46"/>
  <c r="B71" i="46"/>
  <c r="U71" i="46"/>
  <c r="Y71" i="46"/>
  <c r="B93" i="46"/>
  <c r="U93" i="46"/>
  <c r="Y93" i="46"/>
  <c r="B95" i="46"/>
  <c r="U95" i="46"/>
  <c r="Y95" i="46"/>
  <c r="B97" i="46"/>
  <c r="U97" i="46"/>
  <c r="Y97" i="46"/>
  <c r="B99" i="46"/>
  <c r="U99" i="46"/>
  <c r="Y99" i="46"/>
  <c r="B101" i="46"/>
  <c r="U101" i="46"/>
  <c r="Y101" i="46"/>
  <c r="B103" i="46"/>
  <c r="U103" i="46"/>
  <c r="Y103" i="46"/>
  <c r="B105" i="46"/>
  <c r="U105" i="46"/>
  <c r="Y105" i="46"/>
  <c r="B107" i="46"/>
  <c r="U107" i="46"/>
  <c r="Y107" i="46"/>
  <c r="B109" i="46"/>
  <c r="U109" i="46"/>
  <c r="Y109" i="46"/>
  <c r="B111" i="46"/>
  <c r="U111" i="46"/>
  <c r="Y111" i="46"/>
  <c r="B113" i="46"/>
  <c r="U113" i="46"/>
  <c r="Y113" i="46"/>
  <c r="B115" i="46"/>
  <c r="U115" i="46"/>
  <c r="Y115" i="46"/>
  <c r="B117" i="46"/>
  <c r="U117" i="46"/>
  <c r="Y117" i="46"/>
  <c r="B119" i="46"/>
  <c r="U119" i="46"/>
  <c r="Y119" i="46"/>
  <c r="H66" i="45"/>
  <c r="H125" i="45" s="1"/>
  <c r="I66" i="45"/>
  <c r="J66" i="45"/>
  <c r="K66" i="45"/>
  <c r="BQ12" i="9" s="1"/>
  <c r="L66" i="45"/>
  <c r="BS12" i="9" s="1"/>
  <c r="M66" i="45"/>
  <c r="N66" i="45"/>
  <c r="O66" i="45"/>
  <c r="O125" i="45" s="1"/>
  <c r="P66" i="45"/>
  <c r="P125" i="45" s="1"/>
  <c r="Q66" i="45"/>
  <c r="Q125" i="45" s="1"/>
  <c r="R66" i="45"/>
  <c r="S66" i="45"/>
  <c r="BV12" i="9" s="1"/>
  <c r="T66" i="45"/>
  <c r="BU12" i="9" s="1"/>
  <c r="U66" i="45"/>
  <c r="S125" i="45" s="1"/>
  <c r="V66" i="45"/>
  <c r="T125" i="45" s="1"/>
  <c r="W66" i="45"/>
  <c r="K125" i="45" s="1"/>
  <c r="X66" i="45"/>
  <c r="Y66" i="45"/>
  <c r="CD12" i="9" s="1"/>
  <c r="A71" i="45"/>
  <c r="B71" i="45"/>
  <c r="U71" i="45"/>
  <c r="Y71" i="45"/>
  <c r="B93" i="45"/>
  <c r="U93" i="45"/>
  <c r="Y93" i="45"/>
  <c r="B95" i="45"/>
  <c r="U95" i="45"/>
  <c r="Y95" i="45"/>
  <c r="B97" i="45"/>
  <c r="U97" i="45"/>
  <c r="Y97" i="45"/>
  <c r="B99" i="45"/>
  <c r="U99" i="45"/>
  <c r="Y99" i="45"/>
  <c r="B101" i="45"/>
  <c r="U101" i="45"/>
  <c r="Y101" i="45"/>
  <c r="B103" i="45"/>
  <c r="U103" i="45"/>
  <c r="Y103" i="45"/>
  <c r="B105" i="45"/>
  <c r="U105" i="45"/>
  <c r="Y105" i="45"/>
  <c r="B107" i="45"/>
  <c r="U107" i="45"/>
  <c r="Y107" i="45"/>
  <c r="B109" i="45"/>
  <c r="U109" i="45"/>
  <c r="Y109" i="45"/>
  <c r="B111" i="45"/>
  <c r="U111" i="45"/>
  <c r="Y111" i="45"/>
  <c r="B113" i="45"/>
  <c r="U113" i="45"/>
  <c r="Y113" i="45"/>
  <c r="B115" i="45"/>
  <c r="U115" i="45"/>
  <c r="Y115" i="45"/>
  <c r="B117" i="45"/>
  <c r="U117" i="45"/>
  <c r="Y117" i="45"/>
  <c r="B119" i="45"/>
  <c r="U119" i="45"/>
  <c r="Y119" i="45"/>
  <c r="H66" i="44"/>
  <c r="H125" i="44" s="1"/>
  <c r="I66" i="44"/>
  <c r="J66" i="44"/>
  <c r="K66" i="44"/>
  <c r="BQ11" i="9" s="1"/>
  <c r="L66" i="44"/>
  <c r="BS11" i="9" s="1"/>
  <c r="M66" i="44"/>
  <c r="N66" i="44"/>
  <c r="N125" i="44" s="1"/>
  <c r="O66" i="44"/>
  <c r="O125" i="44" s="1"/>
  <c r="P66" i="44"/>
  <c r="P125" i="44" s="1"/>
  <c r="Q66" i="44"/>
  <c r="Q125" i="44" s="1"/>
  <c r="R66" i="44"/>
  <c r="S66" i="44"/>
  <c r="BV11" i="9" s="1"/>
  <c r="T66" i="44"/>
  <c r="BO11" i="9" s="1"/>
  <c r="U66" i="44"/>
  <c r="S125" i="44" s="1"/>
  <c r="V66" i="44"/>
  <c r="T125" i="44" s="1"/>
  <c r="W66" i="44"/>
  <c r="K125" i="44" s="1"/>
  <c r="X66" i="44"/>
  <c r="CC11" i="9" s="1"/>
  <c r="Y66" i="44"/>
  <c r="CD11" i="9" s="1"/>
  <c r="A71" i="44"/>
  <c r="B71" i="44"/>
  <c r="U71" i="44"/>
  <c r="Y71" i="44"/>
  <c r="B93" i="44"/>
  <c r="U93" i="44"/>
  <c r="Y93" i="44"/>
  <c r="B95" i="44"/>
  <c r="U95" i="44"/>
  <c r="Y95" i="44"/>
  <c r="B97" i="44"/>
  <c r="U97" i="44"/>
  <c r="Y97" i="44"/>
  <c r="B99" i="44"/>
  <c r="U99" i="44"/>
  <c r="Y99" i="44"/>
  <c r="B101" i="44"/>
  <c r="U101" i="44"/>
  <c r="Y101" i="44"/>
  <c r="B103" i="44"/>
  <c r="U103" i="44"/>
  <c r="Y103" i="44"/>
  <c r="B105" i="44"/>
  <c r="U105" i="44"/>
  <c r="Y105" i="44"/>
  <c r="B107" i="44"/>
  <c r="U107" i="44"/>
  <c r="Y107" i="44"/>
  <c r="B109" i="44"/>
  <c r="U109" i="44"/>
  <c r="Y109" i="44"/>
  <c r="B111" i="44"/>
  <c r="U111" i="44"/>
  <c r="Y111" i="44"/>
  <c r="B113" i="44"/>
  <c r="U113" i="44"/>
  <c r="Y113" i="44"/>
  <c r="B115" i="44"/>
  <c r="U115" i="44"/>
  <c r="Y115" i="44"/>
  <c r="B117" i="44"/>
  <c r="U117" i="44"/>
  <c r="Y117" i="44"/>
  <c r="B119" i="44"/>
  <c r="U119" i="44"/>
  <c r="Y119" i="44"/>
  <c r="H66" i="43"/>
  <c r="H125" i="43" s="1"/>
  <c r="I66" i="43"/>
  <c r="J66" i="43"/>
  <c r="K66" i="43"/>
  <c r="BQ10" i="9" s="1"/>
  <c r="L66" i="43"/>
  <c r="BS10" i="9" s="1"/>
  <c r="M66" i="43"/>
  <c r="N66" i="43"/>
  <c r="N125" i="43" s="1"/>
  <c r="O66" i="43"/>
  <c r="O125" i="43" s="1"/>
  <c r="P66" i="43"/>
  <c r="P125" i="43" s="1"/>
  <c r="Q66" i="43"/>
  <c r="Q125" i="43" s="1"/>
  <c r="R66" i="43"/>
  <c r="S66" i="43"/>
  <c r="BV10" i="9" s="1"/>
  <c r="T66" i="43"/>
  <c r="BU10" i="9" s="1"/>
  <c r="U66" i="43"/>
  <c r="S125" i="43" s="1"/>
  <c r="V66" i="43"/>
  <c r="T125" i="43" s="1"/>
  <c r="W66" i="43"/>
  <c r="K125" i="43" s="1"/>
  <c r="X66" i="43"/>
  <c r="Y66" i="43"/>
  <c r="CD10" i="9" s="1"/>
  <c r="A71" i="43"/>
  <c r="B71" i="43"/>
  <c r="U71" i="43"/>
  <c r="Y71" i="43"/>
  <c r="B93" i="43"/>
  <c r="U93" i="43"/>
  <c r="Y93" i="43"/>
  <c r="B95" i="43"/>
  <c r="U95" i="43"/>
  <c r="Y95" i="43"/>
  <c r="B97" i="43"/>
  <c r="U97" i="43"/>
  <c r="Y97" i="43"/>
  <c r="B99" i="43"/>
  <c r="U99" i="43"/>
  <c r="Y99" i="43"/>
  <c r="B101" i="43"/>
  <c r="U101" i="43"/>
  <c r="Y101" i="43"/>
  <c r="B103" i="43"/>
  <c r="U103" i="43"/>
  <c r="Y103" i="43"/>
  <c r="B105" i="43"/>
  <c r="U105" i="43"/>
  <c r="Y105" i="43"/>
  <c r="B107" i="43"/>
  <c r="U107" i="43"/>
  <c r="Y107" i="43"/>
  <c r="B109" i="43"/>
  <c r="U109" i="43"/>
  <c r="Y109" i="43"/>
  <c r="B111" i="43"/>
  <c r="U111" i="43"/>
  <c r="Y111" i="43"/>
  <c r="B113" i="43"/>
  <c r="U113" i="43"/>
  <c r="Y113" i="43"/>
  <c r="B115" i="43"/>
  <c r="U115" i="43"/>
  <c r="Y115" i="43"/>
  <c r="B117" i="43"/>
  <c r="U117" i="43"/>
  <c r="Y117" i="43"/>
  <c r="B119" i="43"/>
  <c r="U119" i="43"/>
  <c r="Y119" i="43"/>
  <c r="H66" i="42"/>
  <c r="H125" i="42" s="1"/>
  <c r="I66" i="42"/>
  <c r="J66" i="42"/>
  <c r="J125" i="42" s="1"/>
  <c r="K66" i="42"/>
  <c r="BQ9" i="9" s="1"/>
  <c r="L66" i="42"/>
  <c r="BS9" i="9" s="1"/>
  <c r="M66" i="42"/>
  <c r="N66" i="42"/>
  <c r="N125" i="42" s="1"/>
  <c r="O66" i="42"/>
  <c r="O125" i="42" s="1"/>
  <c r="P66" i="42"/>
  <c r="P125" i="42" s="1"/>
  <c r="Q66" i="42"/>
  <c r="Q125" i="42" s="1"/>
  <c r="R66" i="42"/>
  <c r="S66" i="42"/>
  <c r="BV9" i="9" s="1"/>
  <c r="T66" i="42"/>
  <c r="BO9" i="9" s="1"/>
  <c r="U66" i="42"/>
  <c r="S125" i="42" s="1"/>
  <c r="V66" i="42"/>
  <c r="T125" i="42" s="1"/>
  <c r="W66" i="42"/>
  <c r="K125" i="42" s="1"/>
  <c r="X66" i="42"/>
  <c r="CC9" i="9" s="1"/>
  <c r="Y66" i="42"/>
  <c r="CD9" i="9" s="1"/>
  <c r="A71" i="42"/>
  <c r="B71" i="42"/>
  <c r="U71" i="42"/>
  <c r="Y71" i="42"/>
  <c r="B93" i="42"/>
  <c r="U93" i="42"/>
  <c r="Y93" i="42"/>
  <c r="B95" i="42"/>
  <c r="U95" i="42"/>
  <c r="Y95" i="42"/>
  <c r="B97" i="42"/>
  <c r="U97" i="42"/>
  <c r="Y97" i="42"/>
  <c r="B99" i="42"/>
  <c r="U99" i="42"/>
  <c r="Y99" i="42"/>
  <c r="B101" i="42"/>
  <c r="U101" i="42"/>
  <c r="Y101" i="42"/>
  <c r="B103" i="42"/>
  <c r="U103" i="42"/>
  <c r="Y103" i="42"/>
  <c r="B105" i="42"/>
  <c r="U105" i="42"/>
  <c r="Y105" i="42"/>
  <c r="B107" i="42"/>
  <c r="U107" i="42"/>
  <c r="Y107" i="42"/>
  <c r="B109" i="42"/>
  <c r="U109" i="42"/>
  <c r="Y109" i="42"/>
  <c r="B111" i="42"/>
  <c r="U111" i="42"/>
  <c r="Y111" i="42"/>
  <c r="B113" i="42"/>
  <c r="U113" i="42"/>
  <c r="Y113" i="42"/>
  <c r="B115" i="42"/>
  <c r="U115" i="42"/>
  <c r="Y115" i="42"/>
  <c r="B117" i="42"/>
  <c r="U117" i="42"/>
  <c r="Y117" i="42"/>
  <c r="B119" i="42"/>
  <c r="U119" i="42"/>
  <c r="Y119" i="42"/>
  <c r="H66" i="41"/>
  <c r="H125" i="41" s="1"/>
  <c r="I66" i="41"/>
  <c r="J66" i="41"/>
  <c r="K66" i="41"/>
  <c r="BQ8" i="9" s="1"/>
  <c r="L66" i="41"/>
  <c r="BS8" i="9" s="1"/>
  <c r="M66" i="41"/>
  <c r="N66" i="41"/>
  <c r="N125" i="41" s="1"/>
  <c r="O66" i="41"/>
  <c r="O125" i="41" s="1"/>
  <c r="P66" i="41"/>
  <c r="P125" i="41" s="1"/>
  <c r="Q66" i="41"/>
  <c r="Q125" i="41" s="1"/>
  <c r="R66" i="41"/>
  <c r="BT8" i="9" s="1"/>
  <c r="S66" i="41"/>
  <c r="BV8" i="9" s="1"/>
  <c r="T66" i="41"/>
  <c r="BU8" i="9" s="1"/>
  <c r="U66" i="41"/>
  <c r="S125" i="41" s="1"/>
  <c r="V66" i="41"/>
  <c r="T125" i="41" s="1"/>
  <c r="W66" i="41"/>
  <c r="K125" i="41" s="1"/>
  <c r="X66" i="41"/>
  <c r="CC8" i="9" s="1"/>
  <c r="Y66" i="41"/>
  <c r="CD8" i="9" s="1"/>
  <c r="A71" i="41"/>
  <c r="B71" i="41"/>
  <c r="U71" i="41"/>
  <c r="Y71" i="41"/>
  <c r="B93" i="41"/>
  <c r="U93" i="41"/>
  <c r="Y93" i="41"/>
  <c r="B95" i="41"/>
  <c r="U95" i="41"/>
  <c r="Y95" i="41"/>
  <c r="B97" i="41"/>
  <c r="U97" i="41"/>
  <c r="Y97" i="41"/>
  <c r="B99" i="41"/>
  <c r="U99" i="41"/>
  <c r="Y99" i="41"/>
  <c r="B101" i="41"/>
  <c r="U101" i="41"/>
  <c r="Y101" i="41"/>
  <c r="B103" i="41"/>
  <c r="U103" i="41"/>
  <c r="Y103" i="41"/>
  <c r="B105" i="41"/>
  <c r="U105" i="41"/>
  <c r="Y105" i="41"/>
  <c r="B107" i="41"/>
  <c r="U107" i="41"/>
  <c r="Y107" i="41"/>
  <c r="B109" i="41"/>
  <c r="U109" i="41"/>
  <c r="Y109" i="41"/>
  <c r="B111" i="41"/>
  <c r="U111" i="41"/>
  <c r="Y111" i="41"/>
  <c r="B113" i="41"/>
  <c r="U113" i="41"/>
  <c r="Y113" i="41"/>
  <c r="B115" i="41"/>
  <c r="U115" i="41"/>
  <c r="Y115" i="41"/>
  <c r="B117" i="41"/>
  <c r="U117" i="41"/>
  <c r="Y117" i="41"/>
  <c r="B119" i="41"/>
  <c r="U119" i="41"/>
  <c r="Y119" i="41"/>
  <c r="H66" i="40"/>
  <c r="H125" i="40" s="1"/>
  <c r="I66" i="40"/>
  <c r="J66" i="40"/>
  <c r="J125" i="40" s="1"/>
  <c r="K66" i="40"/>
  <c r="BQ7" i="9" s="1"/>
  <c r="L66" i="40"/>
  <c r="BS7" i="9" s="1"/>
  <c r="M66" i="40"/>
  <c r="N66" i="40"/>
  <c r="N125" i="40" s="1"/>
  <c r="O66" i="40"/>
  <c r="O125" i="40" s="1"/>
  <c r="P66" i="40"/>
  <c r="P125" i="40" s="1"/>
  <c r="Q66" i="40"/>
  <c r="Q125" i="40" s="1"/>
  <c r="R66" i="40"/>
  <c r="BN7" i="9" s="1"/>
  <c r="S66" i="40"/>
  <c r="BV7" i="9" s="1"/>
  <c r="T66" i="40"/>
  <c r="BU7" i="9" s="1"/>
  <c r="U66" i="40"/>
  <c r="S125" i="40" s="1"/>
  <c r="V66" i="40"/>
  <c r="T125" i="40" s="1"/>
  <c r="W66" i="40"/>
  <c r="K125" i="40" s="1"/>
  <c r="X66" i="40"/>
  <c r="CC7" i="9" s="1"/>
  <c r="Y66" i="40"/>
  <c r="A71" i="40"/>
  <c r="B71" i="40"/>
  <c r="U71" i="40"/>
  <c r="Y71" i="40"/>
  <c r="B93" i="40"/>
  <c r="U93" i="40"/>
  <c r="Y93" i="40"/>
  <c r="B95" i="40"/>
  <c r="U95" i="40"/>
  <c r="Y95" i="40"/>
  <c r="B97" i="40"/>
  <c r="U97" i="40"/>
  <c r="Y97" i="40"/>
  <c r="B99" i="40"/>
  <c r="U99" i="40"/>
  <c r="Y99" i="40"/>
  <c r="B101" i="40"/>
  <c r="U101" i="40"/>
  <c r="Y101" i="40"/>
  <c r="B103" i="40"/>
  <c r="U103" i="40"/>
  <c r="Y103" i="40"/>
  <c r="B105" i="40"/>
  <c r="U105" i="40"/>
  <c r="Y105" i="40"/>
  <c r="B107" i="40"/>
  <c r="U107" i="40"/>
  <c r="Y107" i="40"/>
  <c r="B109" i="40"/>
  <c r="U109" i="40"/>
  <c r="Y109" i="40"/>
  <c r="B111" i="40"/>
  <c r="U111" i="40"/>
  <c r="Y111" i="40"/>
  <c r="B113" i="40"/>
  <c r="U113" i="40"/>
  <c r="Y113" i="40"/>
  <c r="B115" i="40"/>
  <c r="U115" i="40"/>
  <c r="Y115" i="40"/>
  <c r="B117" i="40"/>
  <c r="U117" i="40"/>
  <c r="Y117" i="40"/>
  <c r="B119" i="40"/>
  <c r="U119" i="40"/>
  <c r="Y119" i="40"/>
  <c r="H66" i="39"/>
  <c r="H125" i="39" s="1"/>
  <c r="I66" i="39"/>
  <c r="J66" i="39"/>
  <c r="K66" i="39"/>
  <c r="BQ6" i="9" s="1"/>
  <c r="L66" i="39"/>
  <c r="BS6" i="9" s="1"/>
  <c r="M66" i="39"/>
  <c r="N66" i="39"/>
  <c r="N125" i="39" s="1"/>
  <c r="O66" i="39"/>
  <c r="O125" i="39" s="1"/>
  <c r="P66" i="39"/>
  <c r="P125" i="39" s="1"/>
  <c r="Q66" i="39"/>
  <c r="Q125" i="39" s="1"/>
  <c r="R66" i="39"/>
  <c r="S66" i="39"/>
  <c r="BV6" i="9" s="1"/>
  <c r="T66" i="39"/>
  <c r="BO6" i="9" s="1"/>
  <c r="U66" i="39"/>
  <c r="S125" i="39" s="1"/>
  <c r="V66" i="39"/>
  <c r="T125" i="39" s="1"/>
  <c r="W66" i="39"/>
  <c r="K125" i="39" s="1"/>
  <c r="X66" i="39"/>
  <c r="CC6" i="9" s="1"/>
  <c r="Y66" i="39"/>
  <c r="CD6" i="9" s="1"/>
  <c r="A71" i="39"/>
  <c r="B71" i="39"/>
  <c r="U71" i="39"/>
  <c r="Y71" i="39"/>
  <c r="B93" i="39"/>
  <c r="U93" i="39"/>
  <c r="Y93" i="39"/>
  <c r="B95" i="39"/>
  <c r="U95" i="39"/>
  <c r="Y95" i="39"/>
  <c r="B97" i="39"/>
  <c r="U97" i="39"/>
  <c r="Y97" i="39"/>
  <c r="B99" i="39"/>
  <c r="U99" i="39"/>
  <c r="Y99" i="39"/>
  <c r="B101" i="39"/>
  <c r="U101" i="39"/>
  <c r="Y101" i="39"/>
  <c r="B103" i="39"/>
  <c r="U103" i="39"/>
  <c r="Y103" i="39"/>
  <c r="B105" i="39"/>
  <c r="U105" i="39"/>
  <c r="Y105" i="39"/>
  <c r="B107" i="39"/>
  <c r="U107" i="39"/>
  <c r="Y107" i="39"/>
  <c r="B109" i="39"/>
  <c r="U109" i="39"/>
  <c r="Y109" i="39"/>
  <c r="B111" i="39"/>
  <c r="U111" i="39"/>
  <c r="Y111" i="39"/>
  <c r="B113" i="39"/>
  <c r="U113" i="39"/>
  <c r="Y113" i="39"/>
  <c r="B115" i="39"/>
  <c r="U115" i="39"/>
  <c r="Y115" i="39"/>
  <c r="B117" i="39"/>
  <c r="U117" i="39"/>
  <c r="Y117" i="39"/>
  <c r="B119" i="39"/>
  <c r="U119" i="39"/>
  <c r="Y119" i="39"/>
  <c r="H66" i="38"/>
  <c r="H125" i="38" s="1"/>
  <c r="I66" i="38"/>
  <c r="J66" i="38"/>
  <c r="J125" i="38" s="1"/>
  <c r="K66" i="38"/>
  <c r="BQ5" i="9" s="1"/>
  <c r="L66" i="38"/>
  <c r="BS5" i="9" s="1"/>
  <c r="M66" i="38"/>
  <c r="N66" i="38"/>
  <c r="N125" i="38" s="1"/>
  <c r="O66" i="38"/>
  <c r="O125" i="38" s="1"/>
  <c r="P66" i="38"/>
  <c r="P125" i="38" s="1"/>
  <c r="Q66" i="38"/>
  <c r="Q125" i="38" s="1"/>
  <c r="R66" i="38"/>
  <c r="S66" i="38"/>
  <c r="T66" i="38"/>
  <c r="BO5" i="9" s="1"/>
  <c r="U66" i="38"/>
  <c r="S125" i="38" s="1"/>
  <c r="V66" i="38"/>
  <c r="T125" i="38" s="1"/>
  <c r="W66" i="38"/>
  <c r="K125" i="38" s="1"/>
  <c r="X66" i="38"/>
  <c r="CC5" i="9" s="1"/>
  <c r="Y66" i="38"/>
  <c r="CD5" i="9" s="1"/>
  <c r="A71" i="38"/>
  <c r="B71" i="38"/>
  <c r="U71" i="38"/>
  <c r="Y71" i="38"/>
  <c r="B93" i="38"/>
  <c r="U93" i="38"/>
  <c r="Y93" i="38"/>
  <c r="B95" i="38"/>
  <c r="U95" i="38"/>
  <c r="Y95" i="38"/>
  <c r="B97" i="38"/>
  <c r="U97" i="38"/>
  <c r="Y97" i="38"/>
  <c r="B99" i="38"/>
  <c r="U99" i="38"/>
  <c r="Y99" i="38"/>
  <c r="B101" i="38"/>
  <c r="U101" i="38"/>
  <c r="Y101" i="38"/>
  <c r="B103" i="38"/>
  <c r="U103" i="38"/>
  <c r="Y103" i="38"/>
  <c r="B105" i="38"/>
  <c r="U105" i="38"/>
  <c r="Y105" i="38"/>
  <c r="B107" i="38"/>
  <c r="U107" i="38"/>
  <c r="Y107" i="38"/>
  <c r="B109" i="38"/>
  <c r="U109" i="38"/>
  <c r="Y109" i="38"/>
  <c r="B111" i="38"/>
  <c r="U111" i="38"/>
  <c r="Y111" i="38"/>
  <c r="B113" i="38"/>
  <c r="U113" i="38"/>
  <c r="Y113" i="38"/>
  <c r="B115" i="38"/>
  <c r="U115" i="38"/>
  <c r="Y115" i="38"/>
  <c r="B117" i="38"/>
  <c r="U117" i="38"/>
  <c r="Y117" i="38"/>
  <c r="B119" i="38"/>
  <c r="U119" i="38"/>
  <c r="Y119" i="38"/>
  <c r="H66" i="12"/>
  <c r="H125" i="12" s="1"/>
  <c r="I66" i="12"/>
  <c r="J66" i="12"/>
  <c r="K66" i="12"/>
  <c r="BQ16" i="9" s="1"/>
  <c r="L66" i="12"/>
  <c r="M66" i="12"/>
  <c r="N66" i="12"/>
  <c r="N125" i="12" s="1"/>
  <c r="O66" i="12"/>
  <c r="O125" i="12" s="1"/>
  <c r="P66" i="12"/>
  <c r="P125" i="12" s="1"/>
  <c r="Q66" i="12"/>
  <c r="Q125" i="12" s="1"/>
  <c r="R66" i="12"/>
  <c r="S66" i="12"/>
  <c r="BV16" i="9" s="1"/>
  <c r="T66" i="12"/>
  <c r="BO16" i="9" s="1"/>
  <c r="U66" i="12"/>
  <c r="V66" i="12"/>
  <c r="W66" i="12"/>
  <c r="K125" i="12" s="1"/>
  <c r="X66" i="12"/>
  <c r="CC16" i="9" s="1"/>
  <c r="Y66" i="12"/>
  <c r="CD16" i="9" s="1"/>
  <c r="A71" i="12"/>
  <c r="B71" i="12"/>
  <c r="U71" i="12"/>
  <c r="Y71" i="12"/>
  <c r="B93" i="12"/>
  <c r="U93" i="12"/>
  <c r="Y93" i="12"/>
  <c r="B95" i="12"/>
  <c r="U95" i="12"/>
  <c r="Y95" i="12"/>
  <c r="B97" i="12"/>
  <c r="U97" i="12"/>
  <c r="Y97" i="12"/>
  <c r="B99" i="12"/>
  <c r="U99" i="12"/>
  <c r="Y99" i="12"/>
  <c r="B101" i="12"/>
  <c r="U101" i="12"/>
  <c r="Y101" i="12"/>
  <c r="B103" i="12"/>
  <c r="U103" i="12"/>
  <c r="Y103" i="12"/>
  <c r="B105" i="12"/>
  <c r="U105" i="12"/>
  <c r="Y105" i="12"/>
  <c r="B107" i="12"/>
  <c r="U107" i="12"/>
  <c r="Y107" i="12"/>
  <c r="B109" i="12"/>
  <c r="U109" i="12"/>
  <c r="Y109" i="12"/>
  <c r="B111" i="12"/>
  <c r="U111" i="12"/>
  <c r="Y111" i="12"/>
  <c r="B113" i="12"/>
  <c r="U113" i="12"/>
  <c r="Y113" i="12"/>
  <c r="B115" i="12"/>
  <c r="U115" i="12"/>
  <c r="Y115" i="12"/>
  <c r="B117" i="12"/>
  <c r="U117" i="12"/>
  <c r="Y117" i="12"/>
  <c r="B119" i="12"/>
  <c r="U119" i="12"/>
  <c r="Y119" i="12"/>
  <c r="D41" i="22"/>
  <c r="E41" i="22"/>
  <c r="F41" i="22"/>
  <c r="A42" i="22"/>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D52" i="22"/>
  <c r="D53" i="22"/>
  <c r="D54" i="22"/>
  <c r="D55" i="22"/>
  <c r="D56" i="22"/>
  <c r="D57" i="22"/>
  <c r="D58" i="22"/>
  <c r="D59" i="22"/>
  <c r="D60" i="22"/>
  <c r="D61" i="22"/>
  <c r="D62" i="22"/>
  <c r="D63" i="22"/>
  <c r="D64" i="22"/>
  <c r="D65" i="22"/>
  <c r="E65" i="22"/>
  <c r="F65" i="22"/>
  <c r="E341" i="22"/>
  <c r="AG2" i="9"/>
  <c r="AH2" i="9" s="1"/>
  <c r="AI2" i="9" s="1"/>
  <c r="AJ2" i="9" s="1"/>
  <c r="AK2" i="9" s="1"/>
  <c r="AL2" i="9" s="1"/>
  <c r="AM2" i="9" s="1"/>
  <c r="AN2" i="9" s="1"/>
  <c r="AO2" i="9" s="1"/>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BY2" i="9" s="1"/>
  <c r="BZ2" i="9" s="1"/>
  <c r="CA2" i="9" s="1"/>
  <c r="CB2" i="9" s="1"/>
  <c r="CC2" i="9" s="1"/>
  <c r="CD2" i="9" s="1"/>
  <c r="CE2" i="9" s="1"/>
  <c r="AG5" i="9"/>
  <c r="AH5" i="9"/>
  <c r="AI5" i="9"/>
  <c r="AJ5" i="9"/>
  <c r="AK5" i="9"/>
  <c r="AL5" i="9"/>
  <c r="AM5" i="9"/>
  <c r="AN5" i="9"/>
  <c r="AO5" i="9"/>
  <c r="AQ5" i="9"/>
  <c r="AZ5" i="9"/>
  <c r="BC5" i="9"/>
  <c r="BD5" i="9"/>
  <c r="BE5" i="9"/>
  <c r="BF5" i="9"/>
  <c r="BG5" i="9"/>
  <c r="BH5" i="9"/>
  <c r="BI5" i="9"/>
  <c r="BK5" i="9"/>
  <c r="BM5" i="9"/>
  <c r="BV5" i="9"/>
  <c r="BV18" i="9" s="1"/>
  <c r="W94" i="9" s="1"/>
  <c r="AH6" i="9"/>
  <c r="AI6" i="9"/>
  <c r="AJ6" i="9"/>
  <c r="AK6" i="9"/>
  <c r="AL6" i="9"/>
  <c r="AM6" i="9"/>
  <c r="AN6" i="9"/>
  <c r="AO6" i="9"/>
  <c r="AQ6" i="9"/>
  <c r="AT6" i="9"/>
  <c r="AZ6" i="9"/>
  <c r="BC6" i="9"/>
  <c r="BD6" i="9"/>
  <c r="BE6" i="9"/>
  <c r="BF6" i="9"/>
  <c r="BG6" i="9"/>
  <c r="BH6" i="9"/>
  <c r="BI6" i="9"/>
  <c r="BJ6" i="9"/>
  <c r="BK6" i="9"/>
  <c r="BU6" i="9"/>
  <c r="AG7" i="9"/>
  <c r="AH7" i="9"/>
  <c r="AI7" i="9"/>
  <c r="AJ7" i="9"/>
  <c r="AK7" i="9"/>
  <c r="AL7" i="9"/>
  <c r="AM7" i="9"/>
  <c r="AN7" i="9"/>
  <c r="AO7" i="9"/>
  <c r="AQ7" i="9"/>
  <c r="AT7" i="9"/>
  <c r="AZ7" i="9"/>
  <c r="BC7" i="9"/>
  <c r="BD7" i="9"/>
  <c r="BE7" i="9"/>
  <c r="BF7" i="9"/>
  <c r="BG7" i="9"/>
  <c r="BH7" i="9"/>
  <c r="BI7" i="9"/>
  <c r="BJ7" i="9"/>
  <c r="BK7" i="9"/>
  <c r="BZ7" i="9"/>
  <c r="CD7" i="9"/>
  <c r="AH8" i="9"/>
  <c r="AI8" i="9"/>
  <c r="AJ8" i="9"/>
  <c r="AK8" i="9"/>
  <c r="AL8" i="9"/>
  <c r="AM8" i="9"/>
  <c r="AN8" i="9"/>
  <c r="AO8" i="9"/>
  <c r="AQ8" i="9"/>
  <c r="AT8" i="9"/>
  <c r="AZ8" i="9"/>
  <c r="BC8" i="9"/>
  <c r="BD8" i="9"/>
  <c r="BE8" i="9"/>
  <c r="BF8" i="9"/>
  <c r="BG8" i="9"/>
  <c r="BH8" i="9"/>
  <c r="BI8" i="9"/>
  <c r="BJ8" i="9"/>
  <c r="BK8" i="9"/>
  <c r="AG9" i="9"/>
  <c r="AH9" i="9"/>
  <c r="AI9" i="9"/>
  <c r="AJ9" i="9"/>
  <c r="AK9" i="9"/>
  <c r="AL9" i="9"/>
  <c r="AM9" i="9"/>
  <c r="AN9" i="9"/>
  <c r="AO9" i="9"/>
  <c r="AQ9" i="9"/>
  <c r="AT9" i="9"/>
  <c r="AZ9" i="9"/>
  <c r="BC9" i="9"/>
  <c r="BD9" i="9"/>
  <c r="BE9" i="9"/>
  <c r="BF9" i="9"/>
  <c r="BG9" i="9"/>
  <c r="BH9" i="9"/>
  <c r="BI9" i="9"/>
  <c r="BJ9" i="9"/>
  <c r="BK9" i="9"/>
  <c r="BL9" i="9"/>
  <c r="BM9" i="9"/>
  <c r="AH10" i="9"/>
  <c r="AI10" i="9"/>
  <c r="AJ10" i="9"/>
  <c r="AK10" i="9"/>
  <c r="AL10" i="9"/>
  <c r="AM10" i="9"/>
  <c r="AN10" i="9"/>
  <c r="AO10" i="9"/>
  <c r="AQ10" i="9"/>
  <c r="AT10" i="9"/>
  <c r="AZ10" i="9"/>
  <c r="BC10" i="9"/>
  <c r="BD10" i="9"/>
  <c r="BE10" i="9"/>
  <c r="BF10" i="9"/>
  <c r="BG10" i="9"/>
  <c r="BH10" i="9"/>
  <c r="BI10" i="9"/>
  <c r="BJ10" i="9"/>
  <c r="BK10" i="9"/>
  <c r="BO10" i="9"/>
  <c r="CC10" i="9"/>
  <c r="AH11" i="9"/>
  <c r="AI11" i="9"/>
  <c r="AJ11" i="9"/>
  <c r="AK11" i="9"/>
  <c r="AL11" i="9"/>
  <c r="AM11" i="9"/>
  <c r="AN11" i="9"/>
  <c r="AO11" i="9"/>
  <c r="AQ11" i="9"/>
  <c r="AT11" i="9"/>
  <c r="AZ11" i="9"/>
  <c r="BC11" i="9"/>
  <c r="BD11" i="9"/>
  <c r="BE11" i="9"/>
  <c r="BF11" i="9"/>
  <c r="BG11" i="9"/>
  <c r="BH11" i="9"/>
  <c r="BI11" i="9"/>
  <c r="BJ11" i="9"/>
  <c r="BK11" i="9"/>
  <c r="AH12" i="9"/>
  <c r="AI12" i="9"/>
  <c r="AJ12" i="9"/>
  <c r="AK12" i="9"/>
  <c r="AL12" i="9"/>
  <c r="AM12" i="9"/>
  <c r="AN12" i="9"/>
  <c r="AO12" i="9"/>
  <c r="AQ12" i="9"/>
  <c r="AT12" i="9"/>
  <c r="AZ12" i="9"/>
  <c r="BC12" i="9"/>
  <c r="BD12" i="9"/>
  <c r="BE12" i="9"/>
  <c r="BF12" i="9"/>
  <c r="BG12" i="9"/>
  <c r="BH12" i="9"/>
  <c r="BI12" i="9"/>
  <c r="CC12" i="9"/>
  <c r="AG13" i="9"/>
  <c r="AH13" i="9"/>
  <c r="AI13" i="9"/>
  <c r="AJ13" i="9"/>
  <c r="AK13" i="9"/>
  <c r="AL13" i="9"/>
  <c r="AM13" i="9"/>
  <c r="AN13" i="9"/>
  <c r="AO13" i="9"/>
  <c r="AQ13" i="9"/>
  <c r="AT13" i="9"/>
  <c r="AZ13" i="9"/>
  <c r="BC13" i="9"/>
  <c r="BD13" i="9"/>
  <c r="BE13" i="9"/>
  <c r="BF13" i="9"/>
  <c r="BG13" i="9"/>
  <c r="BH13" i="9"/>
  <c r="BI13" i="9"/>
  <c r="BJ13" i="9"/>
  <c r="BK13" i="9"/>
  <c r="BL13" i="9"/>
  <c r="BM13" i="9"/>
  <c r="BQ13" i="9"/>
  <c r="AH14" i="9"/>
  <c r="AI14" i="9"/>
  <c r="AJ14" i="9"/>
  <c r="AK14" i="9"/>
  <c r="AL14" i="9"/>
  <c r="AM14" i="9"/>
  <c r="AN14" i="9"/>
  <c r="AO14" i="9"/>
  <c r="AQ14" i="9"/>
  <c r="AT14" i="9"/>
  <c r="AZ14" i="9"/>
  <c r="BC14" i="9"/>
  <c r="BD14" i="9"/>
  <c r="BE14" i="9"/>
  <c r="BF14" i="9"/>
  <c r="BG14" i="9"/>
  <c r="BH14" i="9"/>
  <c r="BI14" i="9"/>
  <c r="BJ14" i="9"/>
  <c r="BK14" i="9"/>
  <c r="CC14" i="9"/>
  <c r="AH15" i="9"/>
  <c r="AI15" i="9"/>
  <c r="AJ15" i="9"/>
  <c r="AK15" i="9"/>
  <c r="AL15" i="9"/>
  <c r="AM15" i="9"/>
  <c r="AN15" i="9"/>
  <c r="AO15" i="9"/>
  <c r="AQ15" i="9"/>
  <c r="AT15" i="9"/>
  <c r="AZ15" i="9"/>
  <c r="BC15" i="9"/>
  <c r="BD15" i="9"/>
  <c r="BE15" i="9"/>
  <c r="BF15" i="9"/>
  <c r="BG15" i="9"/>
  <c r="BH15" i="9"/>
  <c r="BI15" i="9"/>
  <c r="BJ15" i="9"/>
  <c r="BK15" i="9"/>
  <c r="BM15" i="9"/>
  <c r="BQ15" i="9"/>
  <c r="AO16" i="9"/>
  <c r="AQ16" i="9"/>
  <c r="AT16" i="9"/>
  <c r="AZ16" i="9"/>
  <c r="BG16" i="9"/>
  <c r="BI16" i="9"/>
  <c r="BK16" i="9"/>
  <c r="BS16" i="9"/>
  <c r="AG24" i="9"/>
  <c r="AH24" i="9"/>
  <c r="AI24" i="9"/>
  <c r="AJ24" i="9"/>
  <c r="AK24" i="9"/>
  <c r="AM24" i="9"/>
  <c r="AN24" i="9"/>
  <c r="AO24" i="9"/>
  <c r="AP24" i="9"/>
  <c r="AQ24" i="9"/>
  <c r="AS24" i="9"/>
  <c r="AT24" i="9"/>
  <c r="AU24" i="9"/>
  <c r="AV24" i="9"/>
  <c r="AW24" i="9"/>
  <c r="AY24" i="9"/>
  <c r="AZ24" i="9"/>
  <c r="BA24" i="9"/>
  <c r="BB24" i="9"/>
  <c r="BC24" i="9"/>
  <c r="AG25" i="9"/>
  <c r="AH25" i="9"/>
  <c r="AI25" i="9"/>
  <c r="AJ25" i="9"/>
  <c r="AK25" i="9"/>
  <c r="AM25" i="9"/>
  <c r="AN25" i="9"/>
  <c r="AO25" i="9"/>
  <c r="AP25" i="9"/>
  <c r="AQ25" i="9"/>
  <c r="AS25" i="9"/>
  <c r="AT25" i="9"/>
  <c r="AU25" i="9"/>
  <c r="AV25" i="9"/>
  <c r="AW25" i="9"/>
  <c r="AY25" i="9"/>
  <c r="AZ25" i="9"/>
  <c r="BA25" i="9"/>
  <c r="BB25" i="9"/>
  <c r="BC25" i="9"/>
  <c r="AG26" i="9"/>
  <c r="AH26" i="9"/>
  <c r="AI26" i="9"/>
  <c r="AJ26" i="9"/>
  <c r="AK26" i="9"/>
  <c r="AM26" i="9"/>
  <c r="AN26" i="9"/>
  <c r="AO26" i="9"/>
  <c r="AP26" i="9"/>
  <c r="AQ26" i="9"/>
  <c r="AS26" i="9"/>
  <c r="AT26" i="9"/>
  <c r="AU26" i="9"/>
  <c r="AV26" i="9"/>
  <c r="AW26" i="9"/>
  <c r="AY26" i="9"/>
  <c r="AZ26" i="9"/>
  <c r="BA26" i="9"/>
  <c r="BB26" i="9"/>
  <c r="BC26" i="9"/>
  <c r="AG27" i="9"/>
  <c r="AH27" i="9"/>
  <c r="AI27" i="9"/>
  <c r="AJ27" i="9"/>
  <c r="AK27" i="9"/>
  <c r="AM27" i="9"/>
  <c r="AN27" i="9"/>
  <c r="AO27" i="9"/>
  <c r="AP27" i="9"/>
  <c r="AQ27" i="9"/>
  <c r="AS27" i="9"/>
  <c r="AT27" i="9"/>
  <c r="AU27" i="9"/>
  <c r="AV27" i="9"/>
  <c r="AW27" i="9"/>
  <c r="AY27" i="9"/>
  <c r="AZ27" i="9"/>
  <c r="BA27" i="9"/>
  <c r="BB27" i="9"/>
  <c r="BC27" i="9"/>
  <c r="AG28" i="9"/>
  <c r="AH28" i="9"/>
  <c r="AI28" i="9"/>
  <c r="AJ28" i="9"/>
  <c r="AK28" i="9"/>
  <c r="AM28" i="9"/>
  <c r="AN28" i="9"/>
  <c r="AO28" i="9"/>
  <c r="AP28" i="9"/>
  <c r="AQ28" i="9"/>
  <c r="AS28" i="9"/>
  <c r="AT28" i="9"/>
  <c r="AU28" i="9"/>
  <c r="AV28" i="9"/>
  <c r="AW28" i="9"/>
  <c r="AY28" i="9"/>
  <c r="AZ28" i="9"/>
  <c r="BA28" i="9"/>
  <c r="BB28" i="9"/>
  <c r="BC28" i="9"/>
  <c r="AG29" i="9"/>
  <c r="AH29" i="9"/>
  <c r="AI29" i="9"/>
  <c r="AJ29" i="9"/>
  <c r="AK29" i="9"/>
  <c r="AM29" i="9"/>
  <c r="AN29" i="9"/>
  <c r="AO29" i="9"/>
  <c r="AP29" i="9"/>
  <c r="AQ29" i="9"/>
  <c r="AS29" i="9"/>
  <c r="AT29" i="9"/>
  <c r="AU29" i="9"/>
  <c r="AV29" i="9"/>
  <c r="AW29" i="9"/>
  <c r="AY29" i="9"/>
  <c r="AZ29" i="9"/>
  <c r="BA29" i="9"/>
  <c r="BB29" i="9"/>
  <c r="BC29" i="9"/>
  <c r="AG30" i="9"/>
  <c r="AH30" i="9"/>
  <c r="AI30" i="9"/>
  <c r="AJ30" i="9"/>
  <c r="AK30" i="9"/>
  <c r="AM30" i="9"/>
  <c r="AN30" i="9"/>
  <c r="AO30" i="9"/>
  <c r="AP30" i="9"/>
  <c r="AQ30" i="9"/>
  <c r="AS30" i="9"/>
  <c r="AT30" i="9"/>
  <c r="AU30" i="9"/>
  <c r="AV30" i="9"/>
  <c r="AW30" i="9"/>
  <c r="AY30" i="9"/>
  <c r="AZ30" i="9"/>
  <c r="BA30" i="9"/>
  <c r="BB30" i="9"/>
  <c r="BC30" i="9"/>
  <c r="AG31" i="9"/>
  <c r="AH31" i="9"/>
  <c r="AI31" i="9"/>
  <c r="AJ31" i="9"/>
  <c r="AK31" i="9"/>
  <c r="AM31" i="9"/>
  <c r="AN31" i="9"/>
  <c r="AO31" i="9"/>
  <c r="AP31" i="9"/>
  <c r="AQ31" i="9"/>
  <c r="AS31" i="9"/>
  <c r="AT31" i="9"/>
  <c r="AU31" i="9"/>
  <c r="AV31" i="9"/>
  <c r="AW31" i="9"/>
  <c r="AY31" i="9"/>
  <c r="AZ31" i="9"/>
  <c r="BA31" i="9"/>
  <c r="BB31" i="9"/>
  <c r="BC31" i="9"/>
  <c r="AG32" i="9"/>
  <c r="AH32" i="9"/>
  <c r="AI32" i="9"/>
  <c r="AJ32" i="9"/>
  <c r="AK32" i="9"/>
  <c r="AM32" i="9"/>
  <c r="AN32" i="9"/>
  <c r="AO32" i="9"/>
  <c r="AP32" i="9"/>
  <c r="AQ32" i="9"/>
  <c r="AS32" i="9"/>
  <c r="AT32" i="9"/>
  <c r="AU32" i="9"/>
  <c r="AV32" i="9"/>
  <c r="AW32" i="9"/>
  <c r="AY32" i="9"/>
  <c r="AZ32" i="9"/>
  <c r="BA32" i="9"/>
  <c r="BB32" i="9"/>
  <c r="BC32" i="9"/>
  <c r="AG33" i="9"/>
  <c r="AH33" i="9"/>
  <c r="AI33" i="9"/>
  <c r="AJ33" i="9"/>
  <c r="AK33" i="9"/>
  <c r="AM33" i="9"/>
  <c r="AN33" i="9"/>
  <c r="AO33" i="9"/>
  <c r="AP33" i="9"/>
  <c r="AQ33" i="9"/>
  <c r="AS33" i="9"/>
  <c r="AT33" i="9"/>
  <c r="AU33" i="9"/>
  <c r="AV33" i="9"/>
  <c r="AW33" i="9"/>
  <c r="AY33" i="9"/>
  <c r="AZ33" i="9"/>
  <c r="BA33" i="9"/>
  <c r="BB33" i="9"/>
  <c r="BC33" i="9"/>
  <c r="AG34" i="9"/>
  <c r="AH34" i="9"/>
  <c r="AI34" i="9"/>
  <c r="AJ34" i="9"/>
  <c r="AK34" i="9"/>
  <c r="AM34" i="9"/>
  <c r="AN34" i="9"/>
  <c r="AO34" i="9"/>
  <c r="AP34" i="9"/>
  <c r="AQ34" i="9"/>
  <c r="AS34" i="9"/>
  <c r="AT34" i="9"/>
  <c r="AU34" i="9"/>
  <c r="AV34" i="9"/>
  <c r="AW34" i="9"/>
  <c r="AY34" i="9"/>
  <c r="AZ34" i="9"/>
  <c r="BA34" i="9"/>
  <c r="BB34" i="9"/>
  <c r="BC34" i="9"/>
  <c r="B36" i="9"/>
  <c r="F36" i="9"/>
  <c r="J36" i="9"/>
  <c r="N36" i="9"/>
  <c r="R36" i="9"/>
  <c r="V36" i="9"/>
  <c r="B37" i="9"/>
  <c r="F37" i="9"/>
  <c r="J37" i="9"/>
  <c r="N37" i="9"/>
  <c r="R37" i="9"/>
  <c r="V37" i="9"/>
  <c r="AG41" i="9"/>
  <c r="AH41" i="9"/>
  <c r="AI41" i="9"/>
  <c r="AJ41" i="9"/>
  <c r="AK41" i="9"/>
  <c r="AM41" i="9"/>
  <c r="AN41" i="9"/>
  <c r="AO41" i="9"/>
  <c r="AP41" i="9"/>
  <c r="AQ41" i="9"/>
  <c r="AS41" i="9"/>
  <c r="AT41" i="9"/>
  <c r="AU41" i="9"/>
  <c r="AV41" i="9"/>
  <c r="AW41" i="9"/>
  <c r="AY41" i="9"/>
  <c r="AZ41" i="9"/>
  <c r="BA41" i="9"/>
  <c r="BB41" i="9"/>
  <c r="BC41" i="9"/>
  <c r="AG42" i="9"/>
  <c r="AH42" i="9"/>
  <c r="AI42" i="9"/>
  <c r="AJ42" i="9"/>
  <c r="AK42" i="9"/>
  <c r="AM42" i="9"/>
  <c r="AN42" i="9"/>
  <c r="AO42" i="9"/>
  <c r="AP42" i="9"/>
  <c r="AQ42" i="9"/>
  <c r="AS42" i="9"/>
  <c r="AT42" i="9"/>
  <c r="AU42" i="9"/>
  <c r="AV42" i="9"/>
  <c r="AW42" i="9"/>
  <c r="AY42" i="9"/>
  <c r="AZ42" i="9"/>
  <c r="BA42" i="9"/>
  <c r="BB42" i="9"/>
  <c r="BC42" i="9"/>
  <c r="AG43" i="9"/>
  <c r="AH43" i="9"/>
  <c r="AI43" i="9"/>
  <c r="AJ43" i="9"/>
  <c r="AK43" i="9"/>
  <c r="AM43" i="9"/>
  <c r="AN43" i="9"/>
  <c r="AO43" i="9"/>
  <c r="AP43" i="9"/>
  <c r="AQ43" i="9"/>
  <c r="AS43" i="9"/>
  <c r="AT43" i="9"/>
  <c r="AU43" i="9"/>
  <c r="AV43" i="9"/>
  <c r="AW43" i="9"/>
  <c r="AY43" i="9"/>
  <c r="AZ43" i="9"/>
  <c r="BA43" i="9"/>
  <c r="BB43" i="9"/>
  <c r="BC43" i="9"/>
  <c r="AG44" i="9"/>
  <c r="AH44" i="9"/>
  <c r="AI44" i="9"/>
  <c r="AJ44" i="9"/>
  <c r="AK44" i="9"/>
  <c r="AM44" i="9"/>
  <c r="AN44" i="9"/>
  <c r="AO44" i="9"/>
  <c r="AP44" i="9"/>
  <c r="AQ44" i="9"/>
  <c r="AS44" i="9"/>
  <c r="AT44" i="9"/>
  <c r="AU44" i="9"/>
  <c r="AV44" i="9"/>
  <c r="AW44" i="9"/>
  <c r="AY44" i="9"/>
  <c r="AZ44" i="9"/>
  <c r="BA44" i="9"/>
  <c r="BB44" i="9"/>
  <c r="BC44" i="9"/>
  <c r="AG45" i="9"/>
  <c r="AH45" i="9"/>
  <c r="AI45" i="9"/>
  <c r="AJ45" i="9"/>
  <c r="AK45" i="9"/>
  <c r="AM45" i="9"/>
  <c r="AN45" i="9"/>
  <c r="AO45" i="9"/>
  <c r="AP45" i="9"/>
  <c r="AQ45" i="9"/>
  <c r="AS45" i="9"/>
  <c r="AT45" i="9"/>
  <c r="AU45" i="9"/>
  <c r="AV45" i="9"/>
  <c r="AW45" i="9"/>
  <c r="AY45" i="9"/>
  <c r="AZ45" i="9"/>
  <c r="BA45" i="9"/>
  <c r="BB45" i="9"/>
  <c r="BC45" i="9"/>
  <c r="AG46" i="9"/>
  <c r="AH46" i="9"/>
  <c r="AI46" i="9"/>
  <c r="AJ46" i="9"/>
  <c r="AK46" i="9"/>
  <c r="AM46" i="9"/>
  <c r="AN46" i="9"/>
  <c r="AO46" i="9"/>
  <c r="AP46" i="9"/>
  <c r="AQ46" i="9"/>
  <c r="AS46" i="9"/>
  <c r="AT46" i="9"/>
  <c r="AU46" i="9"/>
  <c r="AV46" i="9"/>
  <c r="AW46" i="9"/>
  <c r="AY46" i="9"/>
  <c r="AZ46" i="9"/>
  <c r="BA46" i="9"/>
  <c r="BB46" i="9"/>
  <c r="BC46" i="9"/>
  <c r="AG47" i="9"/>
  <c r="AH47" i="9"/>
  <c r="AI47" i="9"/>
  <c r="AJ47" i="9"/>
  <c r="AK47" i="9"/>
  <c r="AM47" i="9"/>
  <c r="AN47" i="9"/>
  <c r="AO47" i="9"/>
  <c r="AP47" i="9"/>
  <c r="AQ47" i="9"/>
  <c r="AS47" i="9"/>
  <c r="AT47" i="9"/>
  <c r="AU47" i="9"/>
  <c r="AV47" i="9"/>
  <c r="AW47" i="9"/>
  <c r="AY47" i="9"/>
  <c r="AZ47" i="9"/>
  <c r="BA47" i="9"/>
  <c r="BB47" i="9"/>
  <c r="BC47" i="9"/>
  <c r="AG48" i="9"/>
  <c r="AH48" i="9"/>
  <c r="AI48" i="9"/>
  <c r="AJ48" i="9"/>
  <c r="AK48" i="9"/>
  <c r="AM48" i="9"/>
  <c r="AN48" i="9"/>
  <c r="AO48" i="9"/>
  <c r="AP48" i="9"/>
  <c r="AQ48" i="9"/>
  <c r="AS48" i="9"/>
  <c r="AT48" i="9"/>
  <c r="AU48" i="9"/>
  <c r="AV48" i="9"/>
  <c r="AW48" i="9"/>
  <c r="AY48" i="9"/>
  <c r="AZ48" i="9"/>
  <c r="BA48" i="9"/>
  <c r="BB48" i="9"/>
  <c r="BC48" i="9"/>
  <c r="AG49" i="9"/>
  <c r="AH49" i="9"/>
  <c r="AI49" i="9"/>
  <c r="AJ49" i="9"/>
  <c r="AK49" i="9"/>
  <c r="AM49" i="9"/>
  <c r="AN49" i="9"/>
  <c r="AO49" i="9"/>
  <c r="AP49" i="9"/>
  <c r="AQ49" i="9"/>
  <c r="AS49" i="9"/>
  <c r="AT49" i="9"/>
  <c r="AU49" i="9"/>
  <c r="AV49" i="9"/>
  <c r="AW49" i="9"/>
  <c r="AY49" i="9"/>
  <c r="AZ49" i="9"/>
  <c r="BA49" i="9"/>
  <c r="BB49" i="9"/>
  <c r="BC49" i="9"/>
  <c r="AG50" i="9"/>
  <c r="AH50" i="9"/>
  <c r="AI50" i="9"/>
  <c r="AJ50" i="9"/>
  <c r="AK50" i="9"/>
  <c r="AM50" i="9"/>
  <c r="AN50" i="9"/>
  <c r="AO50" i="9"/>
  <c r="AP50" i="9"/>
  <c r="AQ50" i="9"/>
  <c r="AS50" i="9"/>
  <c r="AT50" i="9"/>
  <c r="AU50" i="9"/>
  <c r="AV50" i="9"/>
  <c r="AW50" i="9"/>
  <c r="AY50" i="9"/>
  <c r="AZ50" i="9"/>
  <c r="BA50" i="9"/>
  <c r="BB50" i="9"/>
  <c r="BC50" i="9"/>
  <c r="AG51" i="9"/>
  <c r="AH51" i="9"/>
  <c r="AI51" i="9"/>
  <c r="AJ51" i="9"/>
  <c r="AK51" i="9"/>
  <c r="AM51" i="9"/>
  <c r="AN51" i="9"/>
  <c r="AO51" i="9"/>
  <c r="AP51" i="9"/>
  <c r="AQ51" i="9"/>
  <c r="AS51" i="9"/>
  <c r="AT51" i="9"/>
  <c r="AU51" i="9"/>
  <c r="AV51" i="9"/>
  <c r="AW51" i="9"/>
  <c r="AY51" i="9"/>
  <c r="AZ51" i="9"/>
  <c r="BA51" i="9"/>
  <c r="BB51" i="9"/>
  <c r="BC51" i="9"/>
  <c r="AG57" i="9"/>
  <c r="AH57" i="9"/>
  <c r="AI57" i="9"/>
  <c r="AJ57" i="9"/>
  <c r="AK57" i="9"/>
  <c r="AG58" i="9"/>
  <c r="AH58" i="9"/>
  <c r="AI58" i="9"/>
  <c r="AJ58" i="9"/>
  <c r="AK58" i="9"/>
  <c r="AG59" i="9"/>
  <c r="AH59" i="9"/>
  <c r="AI59" i="9"/>
  <c r="AJ59" i="9"/>
  <c r="AK59" i="9"/>
  <c r="AG60" i="9"/>
  <c r="AH60" i="9"/>
  <c r="AI60" i="9"/>
  <c r="AJ60" i="9"/>
  <c r="AK60" i="9"/>
  <c r="AG61" i="9"/>
  <c r="AH61" i="9"/>
  <c r="AI61" i="9"/>
  <c r="AJ61" i="9"/>
  <c r="AK61" i="9"/>
  <c r="AG62" i="9"/>
  <c r="AH62" i="9"/>
  <c r="AI62" i="9"/>
  <c r="AJ62" i="9"/>
  <c r="AK62" i="9"/>
  <c r="AG63" i="9"/>
  <c r="AH63" i="9"/>
  <c r="AI63" i="9"/>
  <c r="AJ63" i="9"/>
  <c r="AK63" i="9"/>
  <c r="AG64" i="9"/>
  <c r="AH64" i="9"/>
  <c r="AI64" i="9"/>
  <c r="AJ64" i="9"/>
  <c r="AK64" i="9"/>
  <c r="AG65" i="9"/>
  <c r="AH65" i="9"/>
  <c r="AI65" i="9"/>
  <c r="AJ65" i="9"/>
  <c r="AK65" i="9"/>
  <c r="AG66" i="9"/>
  <c r="AH66" i="9"/>
  <c r="AI66" i="9"/>
  <c r="AJ66" i="9"/>
  <c r="AK66" i="9"/>
  <c r="AG67" i="9"/>
  <c r="AH67" i="9"/>
  <c r="AI67" i="9"/>
  <c r="AJ67" i="9"/>
  <c r="AK67" i="9"/>
  <c r="G113" i="9"/>
  <c r="K120" i="9"/>
  <c r="BY5" i="9"/>
  <c r="BW6" i="9"/>
  <c r="CE6" i="9"/>
  <c r="BY7" i="9"/>
  <c r="BW8" i="9"/>
  <c r="CB9" i="9"/>
  <c r="BZ9" i="9"/>
  <c r="BY9" i="9"/>
  <c r="BW10" i="9"/>
  <c r="CB11" i="9"/>
  <c r="BZ11" i="9"/>
  <c r="BY11" i="9"/>
  <c r="BW12" i="9"/>
  <c r="CE12" i="9"/>
  <c r="CB13" i="9"/>
  <c r="BZ13" i="9"/>
  <c r="BY13" i="9"/>
  <c r="BW14" i="9"/>
  <c r="CE14" i="9"/>
  <c r="CB15" i="9"/>
  <c r="J125" i="48"/>
  <c r="BZ15" i="9"/>
  <c r="BY15" i="9"/>
  <c r="BW5" i="9"/>
  <c r="CB6" i="9"/>
  <c r="BY6" i="9"/>
  <c r="CA7" i="9"/>
  <c r="BW7" i="9"/>
  <c r="CE7" i="9"/>
  <c r="CB8" i="9"/>
  <c r="BZ8" i="9"/>
  <c r="BY8" i="9"/>
  <c r="BW9" i="9"/>
  <c r="CE9" i="9"/>
  <c r="CB10" i="9"/>
  <c r="BZ10" i="9"/>
  <c r="BY10" i="9"/>
  <c r="BW11" i="9"/>
  <c r="CE11" i="9"/>
  <c r="CB12" i="9"/>
  <c r="BZ12" i="9"/>
  <c r="BY12" i="9"/>
  <c r="BW13" i="9"/>
  <c r="CE13" i="9"/>
  <c r="CB14" i="9"/>
  <c r="BZ14" i="9"/>
  <c r="BY14" i="9"/>
  <c r="CA15" i="9"/>
  <c r="BW15" i="9"/>
  <c r="Q125" i="48"/>
  <c r="CE15" i="9"/>
  <c r="G125" i="48"/>
  <c r="BZ16" i="9"/>
  <c r="CE16" i="9"/>
  <c r="CB16" i="9"/>
  <c r="X125" i="12"/>
  <c r="BY16" i="9"/>
  <c r="BU5" i="9"/>
  <c r="BU9" i="9"/>
  <c r="BT7" i="9"/>
  <c r="BO12" i="9"/>
  <c r="BU15" i="9"/>
  <c r="V59" i="9"/>
  <c r="BU11" i="9"/>
  <c r="BO7" i="9"/>
  <c r="F117" i="9"/>
  <c r="A85" i="45" l="1"/>
  <c r="A89" i="12"/>
  <c r="A73" i="45"/>
  <c r="BT15" i="9"/>
  <c r="A73" i="12"/>
  <c r="BZ6" i="9"/>
  <c r="A79" i="41"/>
  <c r="BT16" i="9"/>
  <c r="R125" i="12"/>
  <c r="BP16" i="9"/>
  <c r="J125" i="12"/>
  <c r="R125" i="38"/>
  <c r="BN6" i="9"/>
  <c r="R125" i="39"/>
  <c r="BP6" i="9"/>
  <c r="J125" i="39"/>
  <c r="A73" i="43"/>
  <c r="A79" i="12"/>
  <c r="A91" i="12"/>
  <c r="BR9" i="9"/>
  <c r="BA9" i="9"/>
  <c r="M125" i="42"/>
  <c r="A73" i="41"/>
  <c r="A81" i="12"/>
  <c r="BR10" i="9"/>
  <c r="BA10" i="9"/>
  <c r="M125" i="43"/>
  <c r="BA12" i="9"/>
  <c r="BR12" i="9"/>
  <c r="M125" i="45"/>
  <c r="N125" i="48"/>
  <c r="BA15" i="9"/>
  <c r="BR15" i="9"/>
  <c r="R125" i="40"/>
  <c r="BN8" i="9"/>
  <c r="R125" i="41"/>
  <c r="BP8" i="9"/>
  <c r="J125" i="41"/>
  <c r="R125" i="42"/>
  <c r="BT10" i="9"/>
  <c r="R125" i="43"/>
  <c r="BP10" i="9"/>
  <c r="J125" i="43"/>
  <c r="R125" i="44"/>
  <c r="BP11" i="9"/>
  <c r="J125" i="44"/>
  <c r="BN12" i="9"/>
  <c r="R125" i="45"/>
  <c r="BP12" i="9"/>
  <c r="J125" i="45"/>
  <c r="BN13" i="9"/>
  <c r="R125" i="46"/>
  <c r="R125" i="47"/>
  <c r="A73" i="39"/>
  <c r="A83" i="12"/>
  <c r="BR11" i="9"/>
  <c r="BA11" i="9"/>
  <c r="M125" i="44"/>
  <c r="BR13" i="9"/>
  <c r="BA13" i="9"/>
  <c r="M125" i="46"/>
  <c r="CA16" i="9"/>
  <c r="T125" i="12"/>
  <c r="A75" i="12"/>
  <c r="A85" i="12"/>
  <c r="BR8" i="9"/>
  <c r="BA8" i="9"/>
  <c r="M125" i="41"/>
  <c r="BR14" i="9"/>
  <c r="BA14" i="9"/>
  <c r="M125" i="47"/>
  <c r="W125" i="12"/>
  <c r="S125" i="12"/>
  <c r="BR16" i="9"/>
  <c r="BA16" i="9"/>
  <c r="BR6" i="9"/>
  <c r="BA6" i="9"/>
  <c r="M125" i="39"/>
  <c r="A43" i="46"/>
  <c r="A44" i="46" s="1"/>
  <c r="A77" i="45"/>
  <c r="A87" i="41"/>
  <c r="BR7" i="9"/>
  <c r="BA7" i="9"/>
  <c r="M125" i="40"/>
  <c r="CB5" i="9"/>
  <c r="BX12" i="9"/>
  <c r="N125" i="45"/>
  <c r="A73" i="47"/>
  <c r="A77" i="12"/>
  <c r="A87" i="12"/>
  <c r="AT18" i="9"/>
  <c r="AN18" i="9"/>
  <c r="J113" i="9"/>
  <c r="AO18" i="9"/>
  <c r="L57" i="9" s="1"/>
  <c r="AG18" i="9"/>
  <c r="I20" i="9" s="1"/>
  <c r="M117" i="9" s="1"/>
  <c r="BA5" i="9"/>
  <c r="BR5" i="9"/>
  <c r="M125" i="38"/>
  <c r="BB18" i="9"/>
  <c r="BB55" i="9"/>
  <c r="BB54" i="9"/>
  <c r="AZ54" i="9"/>
  <c r="BA54" i="9"/>
  <c r="V62" i="9" s="1"/>
  <c r="BY18" i="9"/>
  <c r="J98" i="9" s="1"/>
  <c r="AQ54" i="9"/>
  <c r="AW37" i="9"/>
  <c r="V28" i="9" s="1"/>
  <c r="AK37" i="9"/>
  <c r="J25" i="9" s="1"/>
  <c r="BM18" i="9"/>
  <c r="BK18" i="9"/>
  <c r="BH18" i="9"/>
  <c r="W57" i="9" s="1"/>
  <c r="V113" i="9" s="1"/>
  <c r="BF18" i="9"/>
  <c r="V54" i="9" s="1"/>
  <c r="R113" i="9" s="1"/>
  <c r="BD18" i="9"/>
  <c r="AZ18" i="9"/>
  <c r="V41" i="9" s="1"/>
  <c r="L113" i="9" s="1"/>
  <c r="AR18" i="9"/>
  <c r="AP18" i="9"/>
  <c r="K66" i="9" s="1"/>
  <c r="A117" i="9" s="1"/>
  <c r="AL18" i="9"/>
  <c r="J48" i="9" s="1"/>
  <c r="AJ18" i="9"/>
  <c r="J33" i="9" s="1"/>
  <c r="H113" i="9" s="1"/>
  <c r="AH18" i="9"/>
  <c r="V86" i="9" s="1"/>
  <c r="O117" i="9" s="1"/>
  <c r="CD18" i="9"/>
  <c r="N107" i="9" s="1"/>
  <c r="BQ18" i="9"/>
  <c r="J93" i="9" s="1"/>
  <c r="J42" i="9"/>
  <c r="AG90" i="9" s="1"/>
  <c r="BJ18" i="9"/>
  <c r="X57" i="9" s="1"/>
  <c r="T113" i="9" s="1"/>
  <c r="AY18" i="9"/>
  <c r="J43" i="9" s="1"/>
  <c r="AW18" i="9"/>
  <c r="V58" i="9" s="1"/>
  <c r="AK70" i="9"/>
  <c r="J28" i="9" s="1"/>
  <c r="D113" i="9" s="1"/>
  <c r="AW54" i="9"/>
  <c r="V26" i="9" s="1"/>
  <c r="B113" i="9" s="1"/>
  <c r="AK54" i="9"/>
  <c r="J27" i="9" s="1"/>
  <c r="A113" i="9" s="1"/>
  <c r="AQ37" i="9"/>
  <c r="BL18" i="9"/>
  <c r="K76" i="9" s="1"/>
  <c r="BI18" i="9"/>
  <c r="BG18" i="9"/>
  <c r="BE18" i="9"/>
  <c r="V53" i="9" s="1"/>
  <c r="Q113" i="9" s="1"/>
  <c r="BC18" i="9"/>
  <c r="V47" i="9" s="1"/>
  <c r="AS18" i="9"/>
  <c r="V66" i="9" s="1"/>
  <c r="AQ18" i="9"/>
  <c r="AM18" i="9"/>
  <c r="AK18" i="9"/>
  <c r="V32" i="9" s="1"/>
  <c r="AI18" i="9"/>
  <c r="J26" i="9" s="1"/>
  <c r="C113" i="9" s="1"/>
  <c r="F341" i="22"/>
  <c r="F14" i="22" s="1"/>
  <c r="CC18" i="9"/>
  <c r="D107" i="9" s="1"/>
  <c r="BS18" i="9"/>
  <c r="W93" i="9" s="1"/>
  <c r="C110" i="22"/>
  <c r="C94" i="22"/>
  <c r="C134" i="22"/>
  <c r="C118" i="22"/>
  <c r="C106" i="22"/>
  <c r="C130" i="22"/>
  <c r="C102" i="22"/>
  <c r="C126" i="22"/>
  <c r="C114" i="22"/>
  <c r="C98" i="22"/>
  <c r="C138" i="22"/>
  <c r="C122" i="22"/>
  <c r="A87" i="57"/>
  <c r="A50" i="57"/>
  <c r="C88" i="22"/>
  <c r="C84" i="22"/>
  <c r="C80" i="22"/>
  <c r="C76" i="22"/>
  <c r="C72" i="22"/>
  <c r="C68" i="22"/>
  <c r="C91" i="22"/>
  <c r="C115" i="22"/>
  <c r="C111" i="22"/>
  <c r="C107" i="22"/>
  <c r="C103" i="22"/>
  <c r="C99" i="22"/>
  <c r="C95" i="22"/>
  <c r="C141" i="22"/>
  <c r="C241" i="22"/>
  <c r="C139" i="22"/>
  <c r="C135" i="22"/>
  <c r="C131" i="22"/>
  <c r="C127" i="22"/>
  <c r="C123" i="22"/>
  <c r="C119" i="22"/>
  <c r="C164" i="22"/>
  <c r="C160" i="22"/>
  <c r="C156" i="22"/>
  <c r="C152" i="22"/>
  <c r="C148" i="22"/>
  <c r="C144" i="22"/>
  <c r="C189" i="22"/>
  <c r="C185" i="22"/>
  <c r="C181" i="22"/>
  <c r="C177" i="22"/>
  <c r="C173" i="22"/>
  <c r="C169" i="22"/>
  <c r="C214" i="22"/>
  <c r="C210" i="22"/>
  <c r="C206" i="22"/>
  <c r="C202" i="22"/>
  <c r="C198" i="22"/>
  <c r="C194" i="22"/>
  <c r="C239" i="22"/>
  <c r="C235" i="22"/>
  <c r="C231" i="22"/>
  <c r="C227" i="22"/>
  <c r="C223" i="22"/>
  <c r="C219" i="22"/>
  <c r="C264" i="22"/>
  <c r="C260" i="22"/>
  <c r="C256" i="22"/>
  <c r="C252" i="22"/>
  <c r="C248" i="22"/>
  <c r="C244" i="22"/>
  <c r="C289" i="22"/>
  <c r="C285" i="22"/>
  <c r="C281" i="22"/>
  <c r="C277" i="22"/>
  <c r="C273" i="22"/>
  <c r="C269" i="22"/>
  <c r="C314" i="22"/>
  <c r="C310" i="22"/>
  <c r="C306" i="22"/>
  <c r="C302" i="22"/>
  <c r="C298" i="22"/>
  <c r="C294" i="22"/>
  <c r="C339" i="22"/>
  <c r="C335" i="22"/>
  <c r="C331" i="22"/>
  <c r="C327" i="22"/>
  <c r="C323" i="22"/>
  <c r="C319" i="22"/>
  <c r="C64" i="22"/>
  <c r="C62" i="22"/>
  <c r="C60" i="22"/>
  <c r="C58" i="22"/>
  <c r="C56" i="22"/>
  <c r="C54" i="22"/>
  <c r="C52" i="22"/>
  <c r="C50" i="22"/>
  <c r="C48" i="22"/>
  <c r="C46" i="22"/>
  <c r="C44" i="22"/>
  <c r="C42" i="22"/>
  <c r="C87" i="22"/>
  <c r="C83" i="22"/>
  <c r="C79" i="22"/>
  <c r="C75" i="22"/>
  <c r="C71" i="22"/>
  <c r="C67" i="22"/>
  <c r="C166" i="22"/>
  <c r="C266" i="22"/>
  <c r="C163" i="22"/>
  <c r="C159" i="22"/>
  <c r="C155" i="22"/>
  <c r="C151" i="22"/>
  <c r="C147" i="22"/>
  <c r="C143" i="22"/>
  <c r="C188" i="22"/>
  <c r="C184" i="22"/>
  <c r="C180" i="22"/>
  <c r="C176" i="22"/>
  <c r="C172" i="22"/>
  <c r="C168" i="22"/>
  <c r="C213" i="22"/>
  <c r="C209" i="22"/>
  <c r="C205" i="22"/>
  <c r="C201" i="22"/>
  <c r="C197" i="22"/>
  <c r="C193" i="22"/>
  <c r="C238" i="22"/>
  <c r="C234" i="22"/>
  <c r="C230" i="22"/>
  <c r="C226" i="22"/>
  <c r="C222" i="22"/>
  <c r="C218" i="22"/>
  <c r="C263" i="22"/>
  <c r="C259" i="22"/>
  <c r="C255" i="22"/>
  <c r="C251" i="22"/>
  <c r="C247" i="22"/>
  <c r="C243" i="22"/>
  <c r="C288" i="22"/>
  <c r="C284" i="22"/>
  <c r="C280" i="22"/>
  <c r="C276" i="22"/>
  <c r="C272" i="22"/>
  <c r="C268" i="22"/>
  <c r="C313" i="22"/>
  <c r="C309" i="22"/>
  <c r="C305" i="22"/>
  <c r="C301" i="22"/>
  <c r="C297" i="22"/>
  <c r="C293" i="22"/>
  <c r="C338" i="22"/>
  <c r="C334" i="22"/>
  <c r="C330" i="22"/>
  <c r="C326" i="22"/>
  <c r="C322" i="22"/>
  <c r="C318" i="22"/>
  <c r="C41" i="22"/>
  <c r="C66" i="22"/>
  <c r="C90" i="22"/>
  <c r="C86" i="22"/>
  <c r="C82" i="22"/>
  <c r="C78" i="22"/>
  <c r="C74" i="22"/>
  <c r="C70" i="22"/>
  <c r="C113" i="22"/>
  <c r="C109" i="22"/>
  <c r="C105" i="22"/>
  <c r="C101" i="22"/>
  <c r="C97" i="22"/>
  <c r="C93" i="22"/>
  <c r="C191" i="22"/>
  <c r="C291" i="22"/>
  <c r="C137" i="22"/>
  <c r="C133" i="22"/>
  <c r="C129" i="22"/>
  <c r="C125" i="22"/>
  <c r="C121" i="22"/>
  <c r="C117" i="22"/>
  <c r="C162" i="22"/>
  <c r="C158" i="22"/>
  <c r="C154" i="22"/>
  <c r="C150" i="22"/>
  <c r="C146" i="22"/>
  <c r="C142" i="22"/>
  <c r="C187" i="22"/>
  <c r="C183" i="22"/>
  <c r="C179" i="22"/>
  <c r="C175" i="22"/>
  <c r="C171" i="22"/>
  <c r="C167" i="22"/>
  <c r="C212" i="22"/>
  <c r="C208" i="22"/>
  <c r="C204" i="22"/>
  <c r="C200" i="22"/>
  <c r="C196" i="22"/>
  <c r="C192" i="22"/>
  <c r="C237" i="22"/>
  <c r="C233" i="22"/>
  <c r="C229" i="22"/>
  <c r="C225" i="22"/>
  <c r="C221" i="22"/>
  <c r="C217" i="22"/>
  <c r="C262" i="22"/>
  <c r="C258" i="22"/>
  <c r="C254" i="22"/>
  <c r="C250" i="22"/>
  <c r="C246" i="22"/>
  <c r="C242" i="22"/>
  <c r="C287" i="22"/>
  <c r="C283" i="22"/>
  <c r="C279" i="22"/>
  <c r="C275" i="22"/>
  <c r="C271" i="22"/>
  <c r="C267" i="22"/>
  <c r="C312" i="22"/>
  <c r="C308" i="22"/>
  <c r="C304" i="22"/>
  <c r="C300" i="22"/>
  <c r="C296" i="22"/>
  <c r="C292" i="22"/>
  <c r="C337" i="22"/>
  <c r="C333" i="22"/>
  <c r="C329" i="22"/>
  <c r="C325" i="22"/>
  <c r="C321" i="22"/>
  <c r="C317" i="22"/>
  <c r="C65" i="22"/>
  <c r="C63" i="22"/>
  <c r="C61" i="22"/>
  <c r="C59" i="22"/>
  <c r="C57" i="22"/>
  <c r="C55" i="22"/>
  <c r="C53" i="22"/>
  <c r="C51" i="22"/>
  <c r="C49" i="22"/>
  <c r="C47" i="22"/>
  <c r="C45" i="22"/>
  <c r="C89" i="22"/>
  <c r="C85" i="22"/>
  <c r="C81" i="22"/>
  <c r="C77" i="22"/>
  <c r="C73" i="22"/>
  <c r="C112" i="22"/>
  <c r="C108" i="22"/>
  <c r="C104" i="22"/>
  <c r="C100" i="22"/>
  <c r="C96" i="22"/>
  <c r="C116" i="22"/>
  <c r="C216" i="22"/>
  <c r="C316" i="22"/>
  <c r="C140" i="22"/>
  <c r="C136" i="22"/>
  <c r="C132" i="22"/>
  <c r="C128" i="22"/>
  <c r="C124" i="22"/>
  <c r="C165" i="22"/>
  <c r="C161" i="22"/>
  <c r="C157" i="22"/>
  <c r="C153" i="22"/>
  <c r="C149" i="22"/>
  <c r="C190" i="22"/>
  <c r="C186" i="22"/>
  <c r="C182" i="22"/>
  <c r="C178" i="22"/>
  <c r="C174" i="22"/>
  <c r="C215" i="22"/>
  <c r="C211" i="22"/>
  <c r="C207" i="22"/>
  <c r="C203" i="22"/>
  <c r="C199" i="22"/>
  <c r="C240" i="22"/>
  <c r="C236" i="22"/>
  <c r="C232" i="22"/>
  <c r="C228" i="22"/>
  <c r="C224" i="22"/>
  <c r="C265" i="22"/>
  <c r="C261" i="22"/>
  <c r="C257" i="22"/>
  <c r="C253" i="22"/>
  <c r="C249" i="22"/>
  <c r="C290" i="22"/>
  <c r="C286" i="22"/>
  <c r="C282" i="22"/>
  <c r="C278" i="22"/>
  <c r="C274" i="22"/>
  <c r="C315" i="22"/>
  <c r="C311" i="22"/>
  <c r="C307" i="22"/>
  <c r="C303" i="22"/>
  <c r="C299" i="22"/>
  <c r="C340" i="22"/>
  <c r="C336" i="22"/>
  <c r="C332" i="22"/>
  <c r="C328" i="22"/>
  <c r="C324" i="22"/>
  <c r="M125" i="12"/>
  <c r="A66" i="22"/>
  <c r="D341" i="22"/>
  <c r="K62" i="9"/>
  <c r="V43" i="9"/>
  <c r="BN14" i="9"/>
  <c r="A44" i="40"/>
  <c r="A75" i="40"/>
  <c r="AZ55" i="9"/>
  <c r="BT12" i="9"/>
  <c r="BA55" i="9"/>
  <c r="BP13" i="9"/>
  <c r="BN11" i="9"/>
  <c r="BN9" i="9"/>
  <c r="BP14" i="9"/>
  <c r="CB7" i="9"/>
  <c r="CB18" i="9" s="1"/>
  <c r="W106" i="9" s="1"/>
  <c r="CA6" i="9"/>
  <c r="A44" i="47"/>
  <c r="A75" i="47"/>
  <c r="A44" i="43"/>
  <c r="A75" i="43"/>
  <c r="A44" i="39"/>
  <c r="A75" i="39"/>
  <c r="A43" i="42"/>
  <c r="A75" i="45"/>
  <c r="A77" i="41"/>
  <c r="A83" i="45"/>
  <c r="A85" i="41"/>
  <c r="A91" i="45"/>
  <c r="A44" i="48"/>
  <c r="A75" i="48"/>
  <c r="BA56" i="9"/>
  <c r="AZ56" i="9"/>
  <c r="BA57" i="9"/>
  <c r="BT5" i="9"/>
  <c r="BP15" i="9"/>
  <c r="CA11" i="9"/>
  <c r="BP7" i="9"/>
  <c r="AZ57" i="9"/>
  <c r="BT14" i="9"/>
  <c r="A43" i="38"/>
  <c r="A75" i="41"/>
  <c r="A81" i="45"/>
  <c r="A83" i="41"/>
  <c r="A89" i="45"/>
  <c r="A91" i="41"/>
  <c r="CA5" i="9"/>
  <c r="BX5" i="9"/>
  <c r="CA8" i="9"/>
  <c r="CA9" i="9"/>
  <c r="BP9" i="9"/>
  <c r="CA10" i="9"/>
  <c r="BX10" i="9"/>
  <c r="BX15" i="9"/>
  <c r="A44" i="44"/>
  <c r="A75" i="44"/>
  <c r="BX13" i="9"/>
  <c r="E62" i="9"/>
  <c r="BX6" i="9"/>
  <c r="BT6" i="9"/>
  <c r="BX9" i="9"/>
  <c r="BT11" i="9"/>
  <c r="V125" i="12"/>
  <c r="O125" i="48"/>
  <c r="CA13" i="9"/>
  <c r="BX7" i="9"/>
  <c r="BN5" i="9"/>
  <c r="CA12" i="9"/>
  <c r="BN10" i="9"/>
  <c r="D11" i="39"/>
  <c r="I11" i="39" s="1"/>
  <c r="I11" i="38"/>
  <c r="A79" i="45"/>
  <c r="A81" i="41"/>
  <c r="A87" i="45"/>
  <c r="A89" i="41"/>
  <c r="A73" i="48"/>
  <c r="A73" i="44"/>
  <c r="A73" i="40"/>
  <c r="BB57" i="9"/>
  <c r="BB56" i="9"/>
  <c r="A53" i="45"/>
  <c r="A54" i="45" s="1"/>
  <c r="A55" i="45" s="1"/>
  <c r="A56" i="45" s="1"/>
  <c r="A57" i="45" s="1"/>
  <c r="A58" i="45" s="1"/>
  <c r="A59" i="45" s="1"/>
  <c r="A60" i="45" s="1"/>
  <c r="A61" i="45" s="1"/>
  <c r="A62" i="45" s="1"/>
  <c r="A63" i="45" s="1"/>
  <c r="A64" i="45" s="1"/>
  <c r="A65" i="45" s="1"/>
  <c r="A93" i="45"/>
  <c r="A53" i="41"/>
  <c r="A93" i="41"/>
  <c r="A53" i="12"/>
  <c r="A93" i="12"/>
  <c r="BO14" i="9"/>
  <c r="BU16" i="9"/>
  <c r="BT9" i="9"/>
  <c r="BU13" i="9"/>
  <c r="BX11" i="9"/>
  <c r="BW16" i="9"/>
  <c r="BW18" i="9" s="1"/>
  <c r="W95" i="9" s="1"/>
  <c r="BN16" i="9"/>
  <c r="S125" i="48"/>
  <c r="BX14" i="9"/>
  <c r="BO8" i="9"/>
  <c r="CE5" i="9"/>
  <c r="BZ5" i="9"/>
  <c r="BZ18" i="9" s="1"/>
  <c r="Q98" i="9" s="1"/>
  <c r="BP5" i="9"/>
  <c r="BX16" i="9"/>
  <c r="BX8" i="9"/>
  <c r="CE8" i="9"/>
  <c r="CE10" i="9"/>
  <c r="CA14" i="9"/>
  <c r="W113" i="9"/>
  <c r="I11" i="46"/>
  <c r="I11" i="47" s="1"/>
  <c r="I11" i="57" s="1"/>
  <c r="L16" i="9"/>
  <c r="V76" i="9"/>
  <c r="AM87" i="9" l="1"/>
  <c r="BR18" i="9"/>
  <c r="Q93" i="9" s="1"/>
  <c r="F47" i="9"/>
  <c r="AI93" i="9" s="1"/>
  <c r="AI94" i="9" s="1"/>
  <c r="V48" i="9" s="1"/>
  <c r="N113" i="9" s="1"/>
  <c r="A75" i="46"/>
  <c r="BU18" i="9"/>
  <c r="J95" i="9" s="1"/>
  <c r="K57" i="9"/>
  <c r="AK87" i="9"/>
  <c r="K67" i="9" s="1"/>
  <c r="C117" i="9" s="1"/>
  <c r="W20" i="9"/>
  <c r="BM19" i="9"/>
  <c r="G117" i="9" s="1"/>
  <c r="BO18" i="9"/>
  <c r="BO19" i="9" s="1"/>
  <c r="V85" i="9" s="1"/>
  <c r="V57" i="9"/>
  <c r="B117" i="9" s="1"/>
  <c r="BA18" i="9"/>
  <c r="V42" i="9" s="1"/>
  <c r="AG91" i="9" s="1"/>
  <c r="AG92" i="9" s="1"/>
  <c r="M113" i="9" s="1"/>
  <c r="BA58" i="9"/>
  <c r="K58" i="9"/>
  <c r="L58" i="9"/>
  <c r="U113" i="9" s="1"/>
  <c r="BT18" i="9"/>
  <c r="J94" i="9" s="1"/>
  <c r="BP18" i="9"/>
  <c r="D93" i="9" s="1"/>
  <c r="R117" i="9" s="1"/>
  <c r="CE18" i="9"/>
  <c r="BN18" i="9"/>
  <c r="BN19" i="9" s="1"/>
  <c r="V82" i="9" s="1"/>
  <c r="L117" i="9" s="1"/>
  <c r="BX18" i="9"/>
  <c r="D98" i="9" s="1"/>
  <c r="K59" i="9"/>
  <c r="L59" i="9"/>
  <c r="CA18" i="9"/>
  <c r="D106" i="9" s="1"/>
  <c r="AZ58" i="9"/>
  <c r="A89" i="57"/>
  <c r="A51" i="57"/>
  <c r="D11" i="40"/>
  <c r="I11" i="40" s="1"/>
  <c r="BB58" i="9"/>
  <c r="V88" i="9" s="1"/>
  <c r="A67" i="22"/>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S113" i="9"/>
  <c r="V80" i="9"/>
  <c r="J117" i="9" s="1"/>
  <c r="V27" i="9"/>
  <c r="A45" i="39"/>
  <c r="A77" i="39"/>
  <c r="A45" i="47"/>
  <c r="A77" i="47"/>
  <c r="J41" i="9"/>
  <c r="K113" i="9" s="1"/>
  <c r="A45" i="48"/>
  <c r="A77" i="48"/>
  <c r="A45" i="46"/>
  <c r="A77" i="46"/>
  <c r="K71" i="9"/>
  <c r="A44" i="38"/>
  <c r="A75" i="38"/>
  <c r="A95" i="45"/>
  <c r="A45" i="44"/>
  <c r="A77" i="44"/>
  <c r="A44" i="42"/>
  <c r="A75" i="42"/>
  <c r="A45" i="43"/>
  <c r="A77" i="43"/>
  <c r="A45" i="40"/>
  <c r="A77" i="40"/>
  <c r="A54" i="12"/>
  <c r="A95" i="12"/>
  <c r="A54" i="41"/>
  <c r="A95" i="41"/>
  <c r="N117" i="9"/>
  <c r="A97" i="45"/>
  <c r="AU19" i="9"/>
  <c r="Q16" i="9"/>
  <c r="U16" i="9" s="1"/>
  <c r="S117" i="9" s="1"/>
  <c r="I121" i="9" s="1"/>
  <c r="I11" i="48"/>
  <c r="BC37" i="9" l="1"/>
  <c r="V87" i="9"/>
  <c r="D11" i="41"/>
  <c r="D11" i="42" s="1"/>
  <c r="A91" i="57"/>
  <c r="A52" i="57"/>
  <c r="A92" i="22"/>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46" i="39"/>
  <c r="A79" i="39"/>
  <c r="A46" i="40"/>
  <c r="A79" i="40"/>
  <c r="A45" i="42"/>
  <c r="A77" i="42"/>
  <c r="A46" i="48"/>
  <c r="A79" i="48"/>
  <c r="G121" i="9"/>
  <c r="A46" i="43"/>
  <c r="A79" i="43"/>
  <c r="A46" i="44"/>
  <c r="A79" i="44"/>
  <c r="A45" i="38"/>
  <c r="A77" i="38"/>
  <c r="A46" i="46"/>
  <c r="A79" i="46"/>
  <c r="A46" i="47"/>
  <c r="A79" i="47"/>
  <c r="A97" i="41"/>
  <c r="A55" i="41"/>
  <c r="A97" i="12"/>
  <c r="A55" i="12"/>
  <c r="A99" i="45"/>
  <c r="F121" i="9"/>
  <c r="H121" i="9"/>
  <c r="W107" i="9"/>
  <c r="T117" i="9" s="1"/>
  <c r="J121" i="9" s="1"/>
  <c r="V25" i="9"/>
  <c r="F113" i="9" l="1"/>
  <c r="D121" i="9" s="1"/>
  <c r="I11" i="41"/>
  <c r="A93" i="57"/>
  <c r="A53" i="57"/>
  <c r="A117" i="22"/>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47" i="46"/>
  <c r="A81" i="46"/>
  <c r="A47" i="44"/>
  <c r="A81" i="44"/>
  <c r="A47" i="47"/>
  <c r="A81" i="47"/>
  <c r="A46" i="38"/>
  <c r="A79" i="38"/>
  <c r="A47" i="43"/>
  <c r="A81" i="43"/>
  <c r="A47" i="48"/>
  <c r="A81" i="48"/>
  <c r="A47" i="40"/>
  <c r="A81" i="40"/>
  <c r="A46" i="42"/>
  <c r="A79" i="42"/>
  <c r="A47" i="39"/>
  <c r="A81" i="39"/>
  <c r="A56" i="12"/>
  <c r="A99" i="12"/>
  <c r="A56" i="41"/>
  <c r="A99" i="41"/>
  <c r="A101" i="45"/>
  <c r="I11" i="42"/>
  <c r="D11" i="57" s="1"/>
  <c r="Y16" i="9"/>
  <c r="Y113" i="9" s="1"/>
  <c r="E121" i="9" s="1"/>
  <c r="K121" i="9" l="1"/>
  <c r="A95" i="57"/>
  <c r="A54" i="57"/>
  <c r="A142" i="22"/>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48" i="40"/>
  <c r="A83" i="40"/>
  <c r="A48" i="48"/>
  <c r="A83" i="48"/>
  <c r="A47" i="42"/>
  <c r="A81" i="42"/>
  <c r="A47" i="38"/>
  <c r="A81" i="38"/>
  <c r="A48" i="44"/>
  <c r="A83" i="44"/>
  <c r="A48" i="39"/>
  <c r="A83" i="39"/>
  <c r="A48" i="43"/>
  <c r="A83" i="43"/>
  <c r="A48" i="47"/>
  <c r="A83" i="47"/>
  <c r="A48" i="46"/>
  <c r="A83" i="46"/>
  <c r="A57" i="41"/>
  <c r="A101" i="41"/>
  <c r="A57" i="12"/>
  <c r="A101" i="12"/>
  <c r="A103" i="45"/>
  <c r="U119" i="9"/>
  <c r="I44" i="50" s="1"/>
  <c r="D11" i="43"/>
  <c r="D11" i="48"/>
  <c r="G16" i="9"/>
  <c r="D11" i="45"/>
  <c r="D11" i="44"/>
  <c r="D11" i="46"/>
  <c r="D11" i="47"/>
  <c r="A97" i="57" l="1"/>
  <c r="A55" i="57"/>
  <c r="A167" i="22"/>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49" i="47"/>
  <c r="A85" i="47"/>
  <c r="A49" i="39"/>
  <c r="A85" i="39"/>
  <c r="A48" i="38"/>
  <c r="A83" i="38"/>
  <c r="A49" i="48"/>
  <c r="A85" i="48"/>
  <c r="A49" i="46"/>
  <c r="A85" i="46"/>
  <c r="A49" i="43"/>
  <c r="A85" i="43"/>
  <c r="A49" i="44"/>
  <c r="A85" i="44"/>
  <c r="A48" i="42"/>
  <c r="A83" i="42"/>
  <c r="A49" i="40"/>
  <c r="A85" i="40"/>
  <c r="A58" i="12"/>
  <c r="A103" i="12"/>
  <c r="A58" i="41"/>
  <c r="A103" i="41"/>
  <c r="A105" i="45"/>
  <c r="A99" i="57" l="1"/>
  <c r="A56" i="57"/>
  <c r="A192" i="22"/>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49" i="42"/>
  <c r="A85" i="42"/>
  <c r="A50" i="43"/>
  <c r="A87" i="43"/>
  <c r="A50" i="48"/>
  <c r="A87" i="48"/>
  <c r="A50" i="39"/>
  <c r="A87" i="39"/>
  <c r="A50" i="40"/>
  <c r="A87" i="40"/>
  <c r="A50" i="44"/>
  <c r="A87" i="44"/>
  <c r="A50" i="46"/>
  <c r="A87" i="46"/>
  <c r="A49" i="38"/>
  <c r="A85" i="38"/>
  <c r="A50" i="47"/>
  <c r="A87" i="47"/>
  <c r="A59" i="41"/>
  <c r="A105" i="41"/>
  <c r="A59" i="12"/>
  <c r="A105" i="12"/>
  <c r="A107" i="45"/>
  <c r="A101" i="57" l="1"/>
  <c r="A57" i="57"/>
  <c r="A217" i="22"/>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50" i="38"/>
  <c r="A87" i="38"/>
  <c r="A51" i="44"/>
  <c r="A89" i="44"/>
  <c r="A51" i="43"/>
  <c r="A89" i="43"/>
  <c r="A51" i="39"/>
  <c r="A89" i="39"/>
  <c r="A51" i="47"/>
  <c r="A89" i="47"/>
  <c r="A51" i="46"/>
  <c r="A89" i="46"/>
  <c r="A51" i="40"/>
  <c r="A89" i="40"/>
  <c r="A51" i="48"/>
  <c r="A89" i="48"/>
  <c r="A50" i="42"/>
  <c r="A87" i="42"/>
  <c r="A60" i="12"/>
  <c r="A107" i="12"/>
  <c r="A60" i="41"/>
  <c r="A107" i="41"/>
  <c r="A109" i="45"/>
  <c r="A103" i="57" l="1"/>
  <c r="A58" i="57"/>
  <c r="A242" i="22"/>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52" i="48"/>
  <c r="A91" i="48"/>
  <c r="A52" i="46"/>
  <c r="A91" i="46"/>
  <c r="A52" i="44"/>
  <c r="A91" i="44"/>
  <c r="A52" i="39"/>
  <c r="A91" i="39"/>
  <c r="A51" i="42"/>
  <c r="A89" i="42"/>
  <c r="A52" i="40"/>
  <c r="A91" i="40"/>
  <c r="A52" i="47"/>
  <c r="A91" i="47"/>
  <c r="A52" i="43"/>
  <c r="A91" i="43"/>
  <c r="A51" i="38"/>
  <c r="A89" i="38"/>
  <c r="A61" i="41"/>
  <c r="A109" i="41"/>
  <c r="A61" i="12"/>
  <c r="A109" i="12"/>
  <c r="A111" i="45"/>
  <c r="A105" i="57" l="1"/>
  <c r="A59" i="57"/>
  <c r="A267" i="22"/>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53" i="43"/>
  <c r="A93" i="43"/>
  <c r="A53" i="40"/>
  <c r="A93" i="40"/>
  <c r="A93" i="39"/>
  <c r="A53" i="39"/>
  <c r="A93" i="46"/>
  <c r="A53" i="46"/>
  <c r="A52" i="38"/>
  <c r="A91" i="38"/>
  <c r="A53" i="47"/>
  <c r="A93" i="47"/>
  <c r="A52" i="42"/>
  <c r="A91" i="42"/>
  <c r="A53" i="44"/>
  <c r="A93" i="44"/>
  <c r="A53" i="48"/>
  <c r="A93" i="48"/>
  <c r="A62" i="12"/>
  <c r="A111" i="12"/>
  <c r="A62" i="41"/>
  <c r="A111" i="41"/>
  <c r="A113" i="45"/>
  <c r="A107" i="57" l="1"/>
  <c r="A60" i="57"/>
  <c r="A292" i="22"/>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54" i="44"/>
  <c r="A95" i="44"/>
  <c r="A95" i="47"/>
  <c r="A54" i="47"/>
  <c r="A54" i="40"/>
  <c r="A95" i="40"/>
  <c r="A54" i="46"/>
  <c r="A95" i="46"/>
  <c r="A54" i="39"/>
  <c r="A95" i="39"/>
  <c r="A54" i="48"/>
  <c r="A95" i="48"/>
  <c r="A93" i="42"/>
  <c r="A53" i="42"/>
  <c r="A93" i="38"/>
  <c r="A53" i="38"/>
  <c r="A54" i="43"/>
  <c r="A95" i="43"/>
  <c r="A63" i="41"/>
  <c r="A113" i="41"/>
  <c r="A63" i="12"/>
  <c r="A113" i="12"/>
  <c r="A115" i="45"/>
  <c r="A109" i="57" l="1"/>
  <c r="A61" i="57"/>
  <c r="A55" i="48"/>
  <c r="A97" i="48"/>
  <c r="A97" i="46"/>
  <c r="A55" i="46"/>
  <c r="A54" i="38"/>
  <c r="A95" i="38"/>
  <c r="A97" i="47"/>
  <c r="A55" i="47"/>
  <c r="A54" i="42"/>
  <c r="A95" i="42"/>
  <c r="A97" i="43"/>
  <c r="A55" i="43"/>
  <c r="A97" i="39"/>
  <c r="A55" i="39"/>
  <c r="A97" i="40"/>
  <c r="A55" i="40"/>
  <c r="A97" i="44"/>
  <c r="A55" i="44"/>
  <c r="A64" i="12"/>
  <c r="A115" i="12"/>
  <c r="A64" i="41"/>
  <c r="A115" i="41"/>
  <c r="A117" i="45"/>
  <c r="A119" i="45"/>
  <c r="A111" i="57" l="1"/>
  <c r="A62" i="57"/>
  <c r="A56" i="40"/>
  <c r="A99" i="40"/>
  <c r="A56" i="43"/>
  <c r="A99" i="43"/>
  <c r="A56" i="46"/>
  <c r="A99" i="46"/>
  <c r="A99" i="44"/>
  <c r="A56" i="44"/>
  <c r="A99" i="39"/>
  <c r="A56" i="39"/>
  <c r="A99" i="47"/>
  <c r="A56" i="47"/>
  <c r="A97" i="42"/>
  <c r="A55" i="42"/>
  <c r="A97" i="38"/>
  <c r="A55" i="38"/>
  <c r="A56" i="48"/>
  <c r="A99" i="48"/>
  <c r="A65" i="41"/>
  <c r="A119" i="41" s="1"/>
  <c r="A117" i="41"/>
  <c r="A65" i="12"/>
  <c r="A119" i="12" s="1"/>
  <c r="A117" i="12"/>
  <c r="A113" i="57" l="1"/>
  <c r="A63" i="57"/>
  <c r="A56" i="38"/>
  <c r="A99" i="38"/>
  <c r="A57" i="47"/>
  <c r="A101" i="47"/>
  <c r="A57" i="44"/>
  <c r="A101" i="44"/>
  <c r="A101" i="43"/>
  <c r="A57" i="43"/>
  <c r="A99" i="42"/>
  <c r="A56" i="42"/>
  <c r="A57" i="39"/>
  <c r="A101" i="39"/>
  <c r="A57" i="48"/>
  <c r="A101" i="48"/>
  <c r="A57" i="46"/>
  <c r="A101" i="46"/>
  <c r="A101" i="40"/>
  <c r="A57" i="40"/>
  <c r="A115" i="57" l="1"/>
  <c r="A64" i="57"/>
  <c r="A58" i="43"/>
  <c r="A103" i="43"/>
  <c r="A58" i="46"/>
  <c r="A103" i="46"/>
  <c r="A58" i="39"/>
  <c r="A103" i="39"/>
  <c r="A58" i="47"/>
  <c r="A103" i="47"/>
  <c r="A58" i="40"/>
  <c r="A103" i="40"/>
  <c r="A57" i="42"/>
  <c r="A101" i="42"/>
  <c r="A58" i="48"/>
  <c r="A103" i="48"/>
  <c r="A58" i="44"/>
  <c r="A103" i="44"/>
  <c r="A101" i="38"/>
  <c r="A57" i="38"/>
  <c r="A117" i="57" l="1"/>
  <c r="A65" i="57"/>
  <c r="A119" i="57" s="1"/>
  <c r="A58" i="42"/>
  <c r="A103" i="42"/>
  <c r="A59" i="46"/>
  <c r="A105" i="46"/>
  <c r="A58" i="38"/>
  <c r="A103" i="38"/>
  <c r="A59" i="44"/>
  <c r="A105" i="44"/>
  <c r="A59" i="47"/>
  <c r="A105" i="47"/>
  <c r="A59" i="48"/>
  <c r="A105" i="48"/>
  <c r="A59" i="40"/>
  <c r="A105" i="40"/>
  <c r="A105" i="39"/>
  <c r="A59" i="39"/>
  <c r="A105" i="43"/>
  <c r="A59" i="43"/>
  <c r="A60" i="39" l="1"/>
  <c r="A107" i="39"/>
  <c r="A107" i="44"/>
  <c r="A60" i="44"/>
  <c r="A60" i="48"/>
  <c r="A107" i="48"/>
  <c r="A107" i="46"/>
  <c r="A60" i="46"/>
  <c r="A60" i="43"/>
  <c r="A107" i="43"/>
  <c r="A60" i="40"/>
  <c r="A107" i="40"/>
  <c r="A60" i="47"/>
  <c r="A107" i="47"/>
  <c r="A59" i="38"/>
  <c r="A105" i="38"/>
  <c r="A59" i="42"/>
  <c r="A105" i="42"/>
  <c r="A61" i="46" l="1"/>
  <c r="A109" i="46"/>
  <c r="A61" i="44"/>
  <c r="A109" i="44"/>
  <c r="A60" i="38"/>
  <c r="A107" i="38"/>
  <c r="A61" i="40"/>
  <c r="A109" i="40"/>
  <c r="A60" i="42"/>
  <c r="A107" i="42"/>
  <c r="A61" i="47"/>
  <c r="A109" i="47"/>
  <c r="A109" i="43"/>
  <c r="A61" i="43"/>
  <c r="A61" i="48"/>
  <c r="A109" i="48"/>
  <c r="A61" i="39"/>
  <c r="A109" i="39"/>
  <c r="A62" i="47" l="1"/>
  <c r="A111" i="47"/>
  <c r="A62" i="40"/>
  <c r="A111" i="40"/>
  <c r="A62" i="43"/>
  <c r="A111" i="43"/>
  <c r="A62" i="48"/>
  <c r="A111" i="48"/>
  <c r="A62" i="44"/>
  <c r="A111" i="44"/>
  <c r="A62" i="39"/>
  <c r="A111" i="39"/>
  <c r="A61" i="42"/>
  <c r="A109" i="42"/>
  <c r="A61" i="38"/>
  <c r="A109" i="38"/>
  <c r="A111" i="46"/>
  <c r="A62" i="46"/>
  <c r="A62" i="38" l="1"/>
  <c r="A111" i="38"/>
  <c r="A63" i="48"/>
  <c r="A113" i="48"/>
  <c r="A63" i="46"/>
  <c r="A113" i="46"/>
  <c r="A63" i="39"/>
  <c r="A113" i="39"/>
  <c r="A63" i="40"/>
  <c r="A113" i="40"/>
  <c r="A111" i="42"/>
  <c r="A62" i="42"/>
  <c r="A63" i="44"/>
  <c r="A113" i="44"/>
  <c r="A63" i="43"/>
  <c r="A113" i="43"/>
  <c r="A63" i="47"/>
  <c r="A113" i="47"/>
  <c r="A64" i="43" l="1"/>
  <c r="A115" i="43"/>
  <c r="A63" i="42"/>
  <c r="A113" i="42"/>
  <c r="A64" i="48"/>
  <c r="A115" i="48"/>
  <c r="A64" i="39"/>
  <c r="A115" i="39"/>
  <c r="A64" i="47"/>
  <c r="A115" i="47"/>
  <c r="A115" i="44"/>
  <c r="A64" i="44"/>
  <c r="A64" i="40"/>
  <c r="A115" i="40"/>
  <c r="A115" i="46"/>
  <c r="A64" i="46"/>
  <c r="A113" i="38"/>
  <c r="A63" i="38"/>
  <c r="A65" i="46" l="1"/>
  <c r="A119" i="46" s="1"/>
  <c r="A117" i="46"/>
  <c r="A65" i="44"/>
  <c r="A119" i="44" s="1"/>
  <c r="A117" i="44"/>
  <c r="A65" i="39"/>
  <c r="A119" i="39" s="1"/>
  <c r="A117" i="39"/>
  <c r="A64" i="38"/>
  <c r="A115" i="38"/>
  <c r="A115" i="42"/>
  <c r="A64" i="42"/>
  <c r="A117" i="40"/>
  <c r="A65" i="40"/>
  <c r="A119" i="40" s="1"/>
  <c r="A65" i="47"/>
  <c r="A119" i="47" s="1"/>
  <c r="A117" i="47"/>
  <c r="A65" i="48"/>
  <c r="A119" i="48" s="1"/>
  <c r="A117" i="48"/>
  <c r="A117" i="43"/>
  <c r="A65" i="43"/>
  <c r="A119" i="43" s="1"/>
  <c r="A65" i="42" l="1"/>
  <c r="A119" i="42" s="1"/>
  <c r="A117" i="42"/>
  <c r="A65" i="38"/>
  <c r="A119" i="38" s="1"/>
  <c r="A117" i="38"/>
  <c r="A21" i="53"/>
  <c r="A22" i="53"/>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alcChain>
</file>

<file path=xl/sharedStrings.xml><?xml version="1.0" encoding="utf-8"?>
<sst xmlns="http://schemas.openxmlformats.org/spreadsheetml/2006/main" count="5409" uniqueCount="665">
  <si>
    <t>President</t>
  </si>
  <si>
    <t>Service</t>
  </si>
  <si>
    <t>Membership</t>
  </si>
  <si>
    <t>Division</t>
  </si>
  <si>
    <t>Region</t>
  </si>
  <si>
    <t>#</t>
  </si>
  <si>
    <t>Conclave</t>
  </si>
  <si>
    <t>Secretary</t>
  </si>
  <si>
    <t>Faculty Advisor</t>
  </si>
  <si>
    <t>Kiwanis Advisor</t>
  </si>
  <si>
    <t>Funds</t>
  </si>
  <si>
    <t>Month</t>
  </si>
  <si>
    <t>Year</t>
  </si>
  <si>
    <t>Fall Rally</t>
  </si>
  <si>
    <t>Sponsored by the Kiwanis Club of</t>
  </si>
  <si>
    <t>Project Title</t>
  </si>
  <si>
    <t>Total Member Hours</t>
  </si>
  <si>
    <t>Funds Spent on Project</t>
  </si>
  <si>
    <t>District Project</t>
  </si>
  <si>
    <t>Fundraiser</t>
  </si>
  <si>
    <t>S</t>
  </si>
  <si>
    <t>Ongoing Project</t>
  </si>
  <si>
    <t>Chair</t>
  </si>
  <si>
    <t>Hours</t>
  </si>
  <si>
    <t>Project Description</t>
  </si>
  <si>
    <t>Funds Raised</t>
  </si>
  <si>
    <t>Membership Status</t>
  </si>
  <si>
    <t>Check#</t>
  </si>
  <si>
    <t>Division Council Meeting</t>
  </si>
  <si>
    <t>Officers Training Conference</t>
  </si>
  <si>
    <t>Region Training Conference</t>
  </si>
  <si>
    <t>KeyLeader</t>
  </si>
  <si>
    <t>Banquet</t>
  </si>
  <si>
    <t># Present</t>
  </si>
  <si>
    <t>Attendance: Club</t>
  </si>
  <si>
    <t>Advisors</t>
  </si>
  <si>
    <t>Kiwanis Special Function</t>
  </si>
  <si>
    <t>Week 1</t>
  </si>
  <si>
    <t>Week 2</t>
  </si>
  <si>
    <t>Week 3</t>
  </si>
  <si>
    <t>Week 4</t>
  </si>
  <si>
    <t>Totals</t>
  </si>
  <si>
    <t>Week 5</t>
  </si>
  <si>
    <t>Club Website</t>
  </si>
  <si>
    <t>Members Present #</t>
  </si>
  <si>
    <t>No</t>
  </si>
  <si>
    <t>Yes</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</si>
  <si>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</si>
  <si>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</si>
  <si>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</si>
  <si>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</si>
  <si>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</si>
  <si>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</si>
  <si>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</si>
  <si>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</si>
  <si>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</si>
  <si>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</si>
  <si>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</si>
  <si>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</si>
  <si>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</si>
  <si>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</si>
  <si>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</si>
  <si>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</si>
  <si>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</si>
  <si>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</si>
  <si>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</si>
  <si>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</si>
  <si>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</si>
  <si>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</si>
  <si>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</si>
  <si>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</si>
  <si>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</si>
  <si>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</si>
  <si>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</si>
  <si>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</si>
  <si>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</si>
  <si>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</si>
  <si>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</si>
  <si>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(Y/N)</t>
  </si>
  <si>
    <t>Co-Sponsor of a Builder's Club or K-Kids?</t>
  </si>
  <si>
    <t>Sponsorship</t>
  </si>
  <si>
    <t>Currently has a district officer or committee member?</t>
  </si>
  <si>
    <t>International officer or committee member?</t>
  </si>
  <si>
    <t>Division Project</t>
  </si>
  <si>
    <t>Use accordingly</t>
  </si>
  <si>
    <t>Club Number</t>
  </si>
  <si>
    <t xml:space="preserve">Member Relations </t>
  </si>
  <si>
    <t>Special Events</t>
  </si>
  <si>
    <t xml:space="preserve">Reports </t>
  </si>
  <si>
    <t xml:space="preserve">Club Snapshot </t>
  </si>
  <si>
    <t>Club Elections Report filed?</t>
  </si>
  <si>
    <t>WS</t>
  </si>
  <si>
    <t>WKF</t>
  </si>
  <si>
    <t>Part One: Club Information</t>
  </si>
  <si>
    <t>KF</t>
  </si>
  <si>
    <t>KC</t>
  </si>
  <si>
    <t>School Address</t>
  </si>
  <si>
    <t>City</t>
  </si>
  <si>
    <t>State</t>
  </si>
  <si>
    <t>Phone</t>
  </si>
  <si>
    <t>Zip Code</t>
  </si>
  <si>
    <t>Club Administration</t>
  </si>
  <si>
    <t>How many club meetings were held, described as the following:?</t>
  </si>
  <si>
    <t>Special Meetings (banquets, etc.)</t>
  </si>
  <si>
    <t>During school breaks (summer, holidays)</t>
  </si>
  <si>
    <t>During the Key Club year</t>
  </si>
  <si>
    <t>Board Meetings</t>
  </si>
  <si>
    <t>Average meeting attendance percentage</t>
  </si>
  <si>
    <t>CLUB MEETINGS</t>
  </si>
  <si>
    <t>CLUB REPORTS</t>
  </si>
  <si>
    <t>Monthly Activity (Monthly Report Form)</t>
  </si>
  <si>
    <t>Club Election</t>
  </si>
  <si>
    <t>Directory Information</t>
  </si>
  <si>
    <t>DIVISION INVOLVEMENT</t>
  </si>
  <si>
    <t>Activities in which the club participated:</t>
  </si>
  <si>
    <t>That were attended by the faculty advisor</t>
  </si>
  <si>
    <t>That were attended by the Kiwanis advisor</t>
  </si>
  <si>
    <t>As of December 1</t>
  </si>
  <si>
    <t>As of February 1</t>
  </si>
  <si>
    <t>Division or Region Training Conference</t>
  </si>
  <si>
    <t>Division Council Meeting(s)</t>
  </si>
  <si>
    <t>Division-wide rally (Fall Rally)</t>
  </si>
  <si>
    <t>Division Service Project(s)</t>
  </si>
  <si>
    <t>LTG Candidate</t>
  </si>
  <si>
    <t>Club Newsletter</t>
  </si>
  <si>
    <t>Editor</t>
  </si>
  <si>
    <t>Club Membership</t>
  </si>
  <si>
    <t>Average</t>
  </si>
  <si>
    <t>EDUCATION &amp; DEVELOPMENT PROGRAMS</t>
  </si>
  <si>
    <t>Club provided a formal program for member orientation and education</t>
  </si>
  <si>
    <t>MEMBERSHIP ACTIVITIES</t>
  </si>
  <si>
    <t>Interclubs with other Key Clubs</t>
  </si>
  <si>
    <t>Leadership Development</t>
  </si>
  <si>
    <t>KEY CLUB OFFICER TRAINING</t>
  </si>
  <si>
    <t>KEY CLUB LEADERSHIP TRAINING &amp; DEVELOPMENT</t>
  </si>
  <si>
    <t>Club participated in a formal officer training</t>
  </si>
  <si>
    <t>Club conducted or participated in:</t>
  </si>
  <si>
    <t>A candidate for district or International office?</t>
  </si>
  <si>
    <t>Has the club had during the past year:</t>
  </si>
  <si>
    <t>Kiwanis Family Involvement</t>
  </si>
  <si>
    <t>Key Club meetings attended by sponsoring Kiwanis club members</t>
  </si>
  <si>
    <t xml:space="preserve">Sponsoring Kiwanis club meetings attended by Key Club </t>
  </si>
  <si>
    <t>SPONSORING KIWANIS CLUB INTERACTION</t>
  </si>
  <si>
    <t>KIWANIS FAMILY INTERACTION</t>
  </si>
  <si>
    <t>Key Club participated in interclub with Kiwanis-family organization (other than the sponsor)</t>
  </si>
  <si>
    <t xml:space="preserve">Faculty/Kiwanis advisor at the training </t>
  </si>
  <si>
    <t>District or division leadership conference</t>
  </si>
  <si>
    <t>International officer or committee member</t>
  </si>
  <si>
    <t>Part Two: Club Service</t>
  </si>
  <si>
    <t>Service Projects</t>
  </si>
  <si>
    <t>Projects</t>
  </si>
  <si>
    <t>Ongoing</t>
  </si>
  <si>
    <t>District</t>
  </si>
  <si>
    <t>Candidate at Division Conclave</t>
  </si>
  <si>
    <t>TOTALS</t>
  </si>
  <si>
    <t>SPECIAL PROJECT TOTALS</t>
  </si>
  <si>
    <t xml:space="preserve">Major Emphasis </t>
  </si>
  <si>
    <t xml:space="preserve">Division Level </t>
  </si>
  <si>
    <t xml:space="preserve">Governor's </t>
  </si>
  <si>
    <t xml:space="preserve">Issues Published </t>
  </si>
  <si>
    <t xml:space="preserve">Submitted articles to the District CNH KEY </t>
  </si>
  <si>
    <t xml:space="preserve">Webmaster </t>
  </si>
  <si>
    <t>Service Hours</t>
  </si>
  <si>
    <t>LTG communication this month</t>
  </si>
  <si>
    <t>Phone &amp; Electronic</t>
  </si>
  <si>
    <t>Electronic</t>
  </si>
  <si>
    <t>Mail</t>
  </si>
  <si>
    <t>Phone &amp; Mail</t>
  </si>
  <si>
    <t>All methods</t>
  </si>
  <si>
    <t>None</t>
  </si>
  <si>
    <t>Funds Raised for Service - $$</t>
  </si>
  <si>
    <t>Funds Raised for Club - $$</t>
  </si>
  <si>
    <t>Electronic &amp; Mail</t>
  </si>
  <si>
    <t>S, KC</t>
  </si>
  <si>
    <t>S, KF</t>
  </si>
  <si>
    <t>KF, KC</t>
  </si>
  <si>
    <t>S, KF, KC</t>
  </si>
  <si>
    <t>Provide a description of your successes, further explanations, or comments of the monthly activities</t>
  </si>
  <si>
    <t>Years</t>
  </si>
  <si>
    <t>Part Two: Club Service Record</t>
  </si>
  <si>
    <t>May</t>
  </si>
  <si>
    <t>June</t>
  </si>
  <si>
    <t>July</t>
  </si>
  <si>
    <t>August</t>
  </si>
  <si>
    <t>September</t>
  </si>
  <si>
    <t>October</t>
  </si>
  <si>
    <t>November</t>
  </si>
  <si>
    <t>December</t>
  </si>
  <si>
    <t>January</t>
  </si>
  <si>
    <t>February</t>
  </si>
  <si>
    <t>March</t>
  </si>
  <si>
    <t>April</t>
  </si>
  <si>
    <t>Project</t>
  </si>
  <si>
    <t># Members</t>
  </si>
  <si>
    <t>Response</t>
  </si>
  <si>
    <t>Program</t>
  </si>
  <si>
    <t>Meetings</t>
  </si>
  <si>
    <t>Meeting Average</t>
  </si>
  <si>
    <t>Special Meetings</t>
  </si>
  <si>
    <t>Provide a description of your projects. Some details have transferred from the previous section.</t>
  </si>
  <si>
    <t>Candidate</t>
  </si>
  <si>
    <t>Meeting Attendance</t>
  </si>
  <si>
    <t>Attendance at the Region Training Conference</t>
  </si>
  <si>
    <t>Advisor at: Training/ ICON/ DCON</t>
  </si>
  <si>
    <t>Interclubs</t>
  </si>
  <si>
    <t>Kiwanis Meetings</t>
  </si>
  <si>
    <t>Interclub with a Kiwanis club other than sponsor</t>
  </si>
  <si>
    <t>50% and higher</t>
  </si>
  <si>
    <t>Club Number:</t>
  </si>
  <si>
    <t>(Average)</t>
  </si>
  <si>
    <t>Fundraisers</t>
  </si>
  <si>
    <t>Service Fund-Raising</t>
  </si>
  <si>
    <t>Club funds spent on projects</t>
  </si>
  <si>
    <t>Section</t>
  </si>
  <si>
    <t>A</t>
  </si>
  <si>
    <t>B</t>
  </si>
  <si>
    <t>C</t>
  </si>
  <si>
    <t>D</t>
  </si>
  <si>
    <t>Part One</t>
  </si>
  <si>
    <t>Part Two</t>
  </si>
  <si>
    <t>Pts Possible</t>
  </si>
  <si>
    <t>1a</t>
  </si>
  <si>
    <t>1b</t>
  </si>
  <si>
    <t>1c</t>
  </si>
  <si>
    <t>1d</t>
  </si>
  <si>
    <t>1e</t>
  </si>
  <si>
    <t>2a</t>
  </si>
  <si>
    <t>2b</t>
  </si>
  <si>
    <t>4a</t>
  </si>
  <si>
    <t>4b</t>
  </si>
  <si>
    <t>4c</t>
  </si>
  <si>
    <t>5a</t>
  </si>
  <si>
    <t>3a</t>
  </si>
  <si>
    <t>3b</t>
  </si>
  <si>
    <t>Part One: A</t>
  </si>
  <si>
    <t>Part One: B</t>
  </si>
  <si>
    <t>Part One: C</t>
  </si>
  <si>
    <t>Part One: D</t>
  </si>
  <si>
    <t>Score Earned</t>
  </si>
  <si>
    <t>Raised for club</t>
  </si>
  <si>
    <t>Early</t>
  </si>
  <si>
    <t>Regular</t>
  </si>
  <si>
    <t>K E Y  C L U B</t>
  </si>
  <si>
    <t>Treasurer</t>
  </si>
  <si>
    <t>E-mail</t>
  </si>
  <si>
    <t>Grad Year</t>
  </si>
  <si>
    <t>Term</t>
  </si>
  <si>
    <r>
      <t xml:space="preserve">Annual Achievement Report </t>
    </r>
    <r>
      <rPr>
        <i/>
        <sz val="10"/>
        <rFont val="Goudy Old Style"/>
        <family val="1"/>
      </rPr>
      <t>for</t>
    </r>
  </si>
  <si>
    <t>Interclub Codes:  *S=With Sponsor *KF=With Kiwanis Family (not sponsor) *KC=With another Key Club</t>
  </si>
  <si>
    <t>Member inductions?</t>
  </si>
  <si>
    <t>Project benefits CLUB</t>
  </si>
  <si>
    <t>Club Directory/updates filed?</t>
  </si>
  <si>
    <t>Meeting held during school break?</t>
  </si>
  <si>
    <r>
      <t>General Meeting</t>
    </r>
    <r>
      <rPr>
        <sz val="6"/>
        <rFont val="Goudy Old Style"/>
        <family val="1"/>
      </rPr>
      <t xml:space="preserve"> (Date)</t>
    </r>
  </si>
  <si>
    <r>
      <t xml:space="preserve">Faculty Present </t>
    </r>
    <r>
      <rPr>
        <sz val="6"/>
        <rFont val="Goudy Old Style"/>
        <family val="1"/>
      </rPr>
      <t>(Y/N)</t>
    </r>
  </si>
  <si>
    <r>
      <t xml:space="preserve">Kiwanis Present </t>
    </r>
    <r>
      <rPr>
        <sz val="6"/>
        <rFont val="Goudy Old Style"/>
        <family val="1"/>
      </rPr>
      <t>(Y/N)</t>
    </r>
  </si>
  <si>
    <r>
      <t>Guests Present</t>
    </r>
    <r>
      <rPr>
        <sz val="6"/>
        <rFont val="Goudy Old Style"/>
        <family val="1"/>
      </rPr>
      <t xml:space="preserve"> (Y/N)</t>
    </r>
  </si>
  <si>
    <r>
      <t xml:space="preserve">Interclub </t>
    </r>
    <r>
      <rPr>
        <sz val="6"/>
        <rFont val="Goudy Old Style"/>
        <family val="1"/>
      </rPr>
      <t>(N/S/KF/KC)</t>
    </r>
    <r>
      <rPr>
        <sz val="8"/>
        <rFont val="Goudy Old Style"/>
        <family val="1"/>
      </rPr>
      <t>*</t>
    </r>
  </si>
  <si>
    <r>
      <t>Board Meeting</t>
    </r>
    <r>
      <rPr>
        <sz val="8"/>
        <rFont val="Goudy Old Style"/>
        <family val="1"/>
      </rPr>
      <t xml:space="preserve"> </t>
    </r>
    <r>
      <rPr>
        <sz val="6"/>
        <rFont val="Goudy Old Style"/>
        <family val="1"/>
      </rPr>
      <t>(Date)</t>
    </r>
  </si>
  <si>
    <r>
      <t>Social/Special Mtg</t>
    </r>
    <r>
      <rPr>
        <sz val="7"/>
        <rFont val="Goudy Old Style"/>
        <family val="1"/>
      </rPr>
      <t xml:space="preserve"> </t>
    </r>
    <r>
      <rPr>
        <sz val="6"/>
        <rFont val="Goudy Old Style"/>
        <family val="1"/>
      </rPr>
      <t>(Date)</t>
    </r>
  </si>
  <si>
    <r>
      <t>Kiwanis: Mtg/DCM</t>
    </r>
    <r>
      <rPr>
        <sz val="6"/>
        <rFont val="Goudy Old Style"/>
        <family val="1"/>
      </rPr>
      <t xml:space="preserve"> (Date)</t>
    </r>
  </si>
  <si>
    <r>
      <t xml:space="preserve">Members Present </t>
    </r>
    <r>
      <rPr>
        <sz val="6"/>
        <rFont val="Goudy Old Style"/>
        <family val="1"/>
      </rPr>
      <t>(Y/N)</t>
    </r>
  </si>
  <si>
    <r>
      <t xml:space="preserve">Club Monthly Activity Report </t>
    </r>
    <r>
      <rPr>
        <i/>
        <sz val="10"/>
        <rFont val="Century Gothic"/>
        <family val="2"/>
      </rPr>
      <t>for</t>
    </r>
  </si>
  <si>
    <t>Newsletter issues this month?</t>
  </si>
  <si>
    <t>Input</t>
  </si>
  <si>
    <t>CNH Convention</t>
  </si>
  <si>
    <t>KCI Convention</t>
  </si>
  <si>
    <t>Division Conclave</t>
  </si>
  <si>
    <t>Provided a program for Builder's Club/K-Kids?</t>
  </si>
  <si>
    <t>Co-Sponsor: Builder's Club/K-Kids?</t>
  </si>
  <si>
    <t>Articles submitted to Div./CNH?</t>
  </si>
  <si>
    <t>Input Name</t>
  </si>
  <si>
    <t>Lists</t>
  </si>
  <si>
    <t>Co-Sponor</t>
  </si>
  <si>
    <t>Breaks</t>
  </si>
  <si>
    <t>Elections</t>
  </si>
  <si>
    <t>Directory</t>
  </si>
  <si>
    <t>Articles</t>
  </si>
  <si>
    <t>RTC</t>
  </si>
  <si>
    <t>OTC</t>
  </si>
  <si>
    <t>Lconf</t>
  </si>
  <si>
    <t xml:space="preserve">P/S </t>
  </si>
  <si>
    <t>Advisor</t>
  </si>
  <si>
    <t>Retreat</t>
  </si>
  <si>
    <t>DCM</t>
  </si>
  <si>
    <t>DProject</t>
  </si>
  <si>
    <t>DBanquet</t>
  </si>
  <si>
    <t>Newsletter</t>
  </si>
  <si>
    <t>Issues</t>
  </si>
  <si>
    <t>Induction</t>
  </si>
  <si>
    <t>Education</t>
  </si>
  <si>
    <t>ICON</t>
  </si>
  <si>
    <t>Ad.</t>
  </si>
  <si>
    <t>DCON</t>
  </si>
  <si>
    <t>AD.</t>
  </si>
  <si>
    <t xml:space="preserve">Candidate </t>
  </si>
  <si>
    <t>DO</t>
  </si>
  <si>
    <t>KCIO</t>
  </si>
  <si>
    <t>Joint</t>
  </si>
  <si>
    <t>KF-O</t>
  </si>
  <si>
    <t>TP</t>
  </si>
  <si>
    <t>CP</t>
  </si>
  <si>
    <t>DP</t>
  </si>
  <si>
    <t>OP</t>
  </si>
  <si>
    <t>WK</t>
  </si>
  <si>
    <t>JKF</t>
  </si>
  <si>
    <t>WOO</t>
  </si>
  <si>
    <t>GP</t>
  </si>
  <si>
    <t>MEP</t>
  </si>
  <si>
    <t># Funds</t>
  </si>
  <si>
    <t>for club</t>
  </si>
  <si>
    <t>$ spent</t>
  </si>
  <si>
    <t>service</t>
  </si>
  <si>
    <t>KEY CLUB</t>
  </si>
  <si>
    <r>
      <rPr>
        <sz val="6"/>
        <rFont val="Goudy Old Style"/>
        <family val="1"/>
      </rPr>
      <t xml:space="preserve">Previous Year: </t>
    </r>
    <r>
      <rPr>
        <sz val="7"/>
        <rFont val="Goudy Old Style"/>
        <family val="1"/>
      </rPr>
      <t>As of September 30</t>
    </r>
  </si>
  <si>
    <r>
      <t>Previous Year</t>
    </r>
    <r>
      <rPr>
        <vertAlign val="superscript"/>
        <sz val="9"/>
        <rFont val="Goudy Old Style"/>
        <family val="1"/>
      </rPr>
      <t>1</t>
    </r>
  </si>
  <si>
    <r>
      <rPr>
        <vertAlign val="superscript"/>
        <sz val="6"/>
        <rFont val="Goudy Old Style"/>
        <family val="1"/>
      </rPr>
      <t>1</t>
    </r>
    <r>
      <rPr>
        <sz val="6"/>
        <rFont val="Goudy Old Style"/>
        <family val="1"/>
      </rPr>
      <t>Membership until September 30</t>
    </r>
  </si>
  <si>
    <r>
      <t>Current</t>
    </r>
    <r>
      <rPr>
        <vertAlign val="superscript"/>
        <sz val="9"/>
        <rFont val="Goudy Old Style"/>
        <family val="1"/>
      </rPr>
      <t>2</t>
    </r>
  </si>
  <si>
    <r>
      <rPr>
        <vertAlign val="superscript"/>
        <sz val="6"/>
        <rFont val="Goudy Old Style"/>
        <family val="1"/>
      </rPr>
      <t>2</t>
    </r>
    <r>
      <rPr>
        <sz val="6"/>
        <rFont val="Goudy Old Style"/>
        <family val="1"/>
      </rPr>
      <t>Matches Dues Report for PAID members</t>
    </r>
  </si>
  <si>
    <r>
      <t xml:space="preserve">New Members </t>
    </r>
    <r>
      <rPr>
        <sz val="7"/>
        <rFont val="Goudy Old Style"/>
        <family val="1"/>
      </rPr>
      <t xml:space="preserve">Paid </t>
    </r>
    <r>
      <rPr>
        <u/>
        <sz val="7"/>
        <rFont val="Goudy Old Style"/>
        <family val="1"/>
      </rPr>
      <t>this</t>
    </r>
    <r>
      <rPr>
        <sz val="7"/>
        <rFont val="Goudy Old Style"/>
        <family val="1"/>
      </rPr>
      <t xml:space="preserve"> month</t>
    </r>
    <r>
      <rPr>
        <vertAlign val="superscript"/>
        <sz val="7"/>
        <rFont val="Goudy Old Style"/>
        <family val="1"/>
      </rPr>
      <t>3</t>
    </r>
  </si>
  <si>
    <t>Input Needed</t>
  </si>
  <si>
    <t>1. Club Reports: Respond to to the prompt regarding submission of the MRF</t>
  </si>
  <si>
    <t xml:space="preserve">Thank you for a year of service and leadership! </t>
  </si>
  <si>
    <t>r</t>
  </si>
  <si>
    <t>Foundation Project</t>
  </si>
  <si>
    <t>Project w/other organization</t>
  </si>
  <si>
    <t>Service Project</t>
  </si>
  <si>
    <t>If you have any questions regarding this form or any of the duties of club secretary, please feel free to contact the District Secretary in addition to your local Lt. Governor. We are here to serve and want to help you have a fantastic year of service and leadership. Thank you for taking the time to be a club leader. Congratulations again! On behalf of the Cali-Nev-Ha District, welcome to the office of Club Secretary and have a wonderful year!</t>
  </si>
  <si>
    <t>Club Name</t>
  </si>
  <si>
    <t>Club Information</t>
  </si>
  <si>
    <t>Kiwanis Sponsor</t>
  </si>
  <si>
    <t>Club Officers &amp; Advisors</t>
  </si>
  <si>
    <t>Position</t>
  </si>
  <si>
    <t>Vice President</t>
  </si>
  <si>
    <t>Club Reflector Group</t>
  </si>
  <si>
    <t>Committee</t>
  </si>
  <si>
    <t>NOTES TO HELP YOU</t>
  </si>
  <si>
    <t>C N H | K E Y  C L U B</t>
  </si>
  <si>
    <t>Club Members</t>
  </si>
  <si>
    <t>Kiwanis Division Meeting</t>
  </si>
  <si>
    <t>Candidate at either Convention</t>
  </si>
  <si>
    <t>Conclave#</t>
  </si>
  <si>
    <t>Con. Cand</t>
  </si>
  <si>
    <t>Sponoring Kiwanis Club</t>
  </si>
  <si>
    <t>CNH</t>
  </si>
  <si>
    <t>Meeting time &amp; Location</t>
  </si>
  <si>
    <t>Membership Service Record</t>
  </si>
  <si>
    <t>Date --&gt;</t>
  </si>
  <si>
    <t>Event --&gt;</t>
  </si>
  <si>
    <t>KEY FEATURES</t>
  </si>
  <si>
    <t>Replace prompts with the appropriate information</t>
  </si>
  <si>
    <t>(A1b)</t>
  </si>
  <si>
    <t>(A1d)</t>
  </si>
  <si>
    <t>(A1c)</t>
  </si>
  <si>
    <t>(A1a)</t>
  </si>
  <si>
    <t>(A1e)</t>
  </si>
  <si>
    <t>(A2a)</t>
  </si>
  <si>
    <t>(A2b)</t>
  </si>
  <si>
    <t>DUES PAYMENT (A3)</t>
  </si>
  <si>
    <t>(A4a)</t>
  </si>
  <si>
    <t>(A4c)</t>
  </si>
  <si>
    <t>(A4b)</t>
  </si>
  <si>
    <t>(A5a)</t>
  </si>
  <si>
    <t>(A5b)</t>
  </si>
  <si>
    <t>(B1)</t>
  </si>
  <si>
    <t>(B2)</t>
  </si>
  <si>
    <t>(B3)</t>
  </si>
  <si>
    <t>(B4)</t>
  </si>
  <si>
    <t>Club Socials (B5)</t>
  </si>
  <si>
    <t>(B6)</t>
  </si>
  <si>
    <t>Growth (B7)</t>
  </si>
  <si>
    <t>(C1)</t>
  </si>
  <si>
    <t>(C2)</t>
  </si>
  <si>
    <t>(C4a)</t>
  </si>
  <si>
    <t>(C4b)</t>
  </si>
  <si>
    <t>(C6a)</t>
  </si>
  <si>
    <t>(D1)</t>
  </si>
  <si>
    <t>(D2)</t>
  </si>
  <si>
    <t>(D3)</t>
  </si>
  <si>
    <t>(D4)</t>
  </si>
  <si>
    <t>(D6)</t>
  </si>
  <si>
    <t>(D5)</t>
  </si>
  <si>
    <t xml:space="preserve">(A)    Club Level </t>
  </si>
  <si>
    <t>(B)</t>
  </si>
  <si>
    <t>$US/Member</t>
  </si>
  <si>
    <t>( C )</t>
  </si>
  <si>
    <r>
      <rPr>
        <vertAlign val="superscript"/>
        <sz val="6"/>
        <rFont val="Goudy Old Style"/>
        <family val="1"/>
      </rPr>
      <t>3</t>
    </r>
    <r>
      <rPr>
        <sz val="6"/>
        <rFont val="Goudy Old Style"/>
        <family val="1"/>
      </rPr>
      <t xml:space="preserve">District &amp; International dues &amp; invoices are </t>
    </r>
    <r>
      <rPr>
        <u/>
        <sz val="6"/>
        <rFont val="Goudy Old Style"/>
        <family val="1"/>
      </rPr>
      <t>sent to Key Club International</t>
    </r>
  </si>
  <si>
    <r>
      <t>3</t>
    </r>
    <r>
      <rPr>
        <sz val="6"/>
        <rFont val="Goudy Old Style"/>
        <family val="1"/>
      </rPr>
      <t xml:space="preserve">District &amp; International dues &amp; invoices are </t>
    </r>
    <r>
      <rPr>
        <u/>
        <sz val="6"/>
        <rFont val="Goudy Old Style"/>
        <family val="1"/>
      </rPr>
      <t>sent to Key Club International</t>
    </r>
  </si>
  <si>
    <t>Membership Goal: Try to maintain or increase membership</t>
  </si>
  <si>
    <t>This means the club replaced the graduating seniors with new members to retain the same or more members</t>
  </si>
  <si>
    <t>Three possible ways to be recognized: 100 % AND at least 40 members; 50% AND at least 25 members; 25% AND at least 8%</t>
  </si>
  <si>
    <t>Goal: Accuracy in reporting</t>
  </si>
  <si>
    <t>Please feel free to update previous reports so your records are accurate and useful tools for the next year</t>
  </si>
  <si>
    <r>
      <rPr>
        <u/>
        <sz val="8"/>
        <color indexed="8"/>
        <rFont val="Goudy Old Style"/>
        <family val="1"/>
      </rPr>
      <t>Membership Retention</t>
    </r>
    <r>
      <rPr>
        <sz val="8"/>
        <color indexed="8"/>
        <rFont val="Goudy Old Style"/>
        <family val="1"/>
      </rPr>
      <t>: On time paid membership for the same number or more than previous year</t>
    </r>
  </si>
  <si>
    <r>
      <rPr>
        <u/>
        <sz val="8"/>
        <rFont val="Goudy Old Style"/>
        <family val="1"/>
      </rPr>
      <t>Achieve Increased Membership</t>
    </r>
    <r>
      <rPr>
        <sz val="8"/>
        <rFont val="Goudy Old Style"/>
        <family val="1"/>
      </rPr>
      <t>: Recognition is based on total membership by February 1</t>
    </r>
  </si>
  <si>
    <r>
      <rPr>
        <u/>
        <sz val="8"/>
        <rFont val="Goudy Old Style"/>
        <family val="1"/>
      </rPr>
      <t>Achieve Increased Membership</t>
    </r>
    <r>
      <rPr>
        <sz val="8"/>
        <rFont val="Goudy Old Style"/>
        <family val="1"/>
      </rPr>
      <t xml:space="preserve">: Recognition is based on total membership </t>
    </r>
    <r>
      <rPr>
        <u/>
        <sz val="8"/>
        <rFont val="Goudy Old Style"/>
        <family val="1"/>
      </rPr>
      <t>by February 1</t>
    </r>
  </si>
  <si>
    <t xml:space="preserve">Use the reports to help plan for a new year of service. </t>
  </si>
  <si>
    <t>Information from that page will transfer here.</t>
  </si>
  <si>
    <t>Membership not showing up? Go back to April and fill in the current members</t>
  </si>
  <si>
    <t xml:space="preserve">Unsure of your paid membership? Go to cnhkeyclub.org and look at the dues report </t>
  </si>
  <si>
    <t>…OR ask your Lt. Governor</t>
  </si>
  <si>
    <t>40%-49%</t>
  </si>
  <si>
    <t>30%-39%</t>
  </si>
  <si>
    <t>20%-29%</t>
  </si>
  <si>
    <t>10%-19%</t>
  </si>
  <si>
    <t>Preferred Phone</t>
  </si>
  <si>
    <t>Project w/ Kiwanis Sponsor</t>
  </si>
  <si>
    <t>Joint: Project hosted w/Kiwanis</t>
  </si>
  <si>
    <t>Completed with Kiwanis-family</t>
  </si>
  <si>
    <t>Completed with Outside Organizations</t>
  </si>
  <si>
    <r>
      <t xml:space="preserve">Hosted (organized) </t>
    </r>
    <r>
      <rPr>
        <u/>
        <sz val="8"/>
        <rFont val="Goudy Old Style"/>
        <family val="1"/>
      </rPr>
      <t>together</t>
    </r>
    <r>
      <rPr>
        <sz val="8"/>
        <rFont val="Goudy Old Style"/>
        <family val="1"/>
      </rPr>
      <t xml:space="preserve"> as Joint Kiwanis-family</t>
    </r>
  </si>
  <si>
    <t>"At A Glance" Information for</t>
  </si>
  <si>
    <t>Select Term</t>
  </si>
  <si>
    <t>Select #</t>
  </si>
  <si>
    <t>Did you start on the Task 1 page?</t>
  </si>
  <si>
    <t>Editor: Newsletters</t>
  </si>
  <si>
    <t>Editor: Webmaster</t>
  </si>
  <si>
    <t>Narrative Section</t>
  </si>
  <si>
    <t xml:space="preserve">Data Section </t>
  </si>
  <si>
    <t>[Reminder: This information transfers and completes the Annual Report for you.]</t>
  </si>
  <si>
    <t xml:space="preserve">Project Snapshots </t>
  </si>
  <si>
    <t>QUESTIONS? Contact your Lt. Governor, Region Advisor or District Secretary</t>
  </si>
  <si>
    <t>Projects Section</t>
  </si>
  <si>
    <t>Your club may be selected to be showcased on the CNH CyberKey.</t>
  </si>
  <si>
    <t>Share your club's achievements from this month. Share your successes, Member of the Month, and other great tidbits.</t>
  </si>
  <si>
    <t>General Questions</t>
  </si>
  <si>
    <t>The following advisors and officers are used on various reports.</t>
  </si>
  <si>
    <t>Is your club a co-sponsor of a Builder's Club or a K-Kids club?</t>
  </si>
  <si>
    <t>Do you currently have a member serving as an International officer or committee member?</t>
  </si>
  <si>
    <t>Does your Kiwanis sponsor(s) fulfill the obligations of sponsorship? Are you connected with your sponsoring Kiwanis club(s)?</t>
  </si>
  <si>
    <t>Sponsors fulfill obligations of sponsorship?</t>
  </si>
  <si>
    <t>Date sent</t>
  </si>
  <si>
    <t>The answers to the following questions will automatically transfer to the reports and will be calculated in the achievement report.</t>
  </si>
  <si>
    <t>Editor: Technology</t>
  </si>
  <si>
    <t>Do you currently have a member serving as a district officer or committee member? This includes division Lt. Governors.</t>
  </si>
  <si>
    <t>FOR DISTRICT USE: DIVISION REPORTS</t>
  </si>
  <si>
    <t>F</t>
  </si>
  <si>
    <t>G</t>
  </si>
  <si>
    <t>H</t>
  </si>
  <si>
    <t>I</t>
  </si>
  <si>
    <t>J</t>
  </si>
  <si>
    <t>K</t>
  </si>
  <si>
    <t>L</t>
  </si>
  <si>
    <t>M</t>
  </si>
  <si>
    <t>N</t>
  </si>
  <si>
    <t>O</t>
  </si>
  <si>
    <t>P</t>
  </si>
  <si>
    <t>Q</t>
  </si>
  <si>
    <t>R</t>
  </si>
  <si>
    <t>T</t>
  </si>
  <si>
    <t>U</t>
  </si>
  <si>
    <t>V</t>
  </si>
  <si>
    <t>W</t>
  </si>
  <si>
    <t>X</t>
  </si>
  <si>
    <t>Club</t>
  </si>
  <si>
    <t>Member ID*</t>
  </si>
  <si>
    <t>Mailing Adddress*</t>
  </si>
  <si>
    <t>City*</t>
  </si>
  <si>
    <t>Paid**</t>
  </si>
  <si>
    <t>Last Name, First</t>
  </si>
  <si>
    <t xml:space="preserve">Name </t>
  </si>
  <si>
    <t>Faculty or Kiwanis</t>
  </si>
  <si>
    <t xml:space="preserve">*Info needed for Member Update Center= updating the roster with International. Columns can be hidden if not needed for club purposes.   </t>
  </si>
  <si>
    <t xml:space="preserve">                                                                                                         </t>
  </si>
  <si>
    <t xml:space="preserve"> **Can be helpful for recording who has paid. Column can be hidden or cell information can be changed as needed.</t>
  </si>
  <si>
    <t>NOTES:</t>
  </si>
  <si>
    <t>This is merely a template to help you get started. Please feel free to change as needed for your purposes.  These top rows will not print but you can delete them as well.</t>
  </si>
  <si>
    <t>Tip: If you input names using "Last Name, First" then you can use the sort feature to alphabetize your list; gridlines can be used or removed.</t>
  </si>
  <si>
    <t>DIRECTIONS FOR SUBMITTING ELECTION RESULTS</t>
  </si>
  <si>
    <t>CLUB OFFICER ELECTIONS</t>
  </si>
  <si>
    <t>Key Club Term</t>
  </si>
  <si>
    <t>Day of the week</t>
  </si>
  <si>
    <t>Frequency</t>
  </si>
  <si>
    <t>Time of day</t>
  </si>
  <si>
    <t>Location</t>
  </si>
  <si>
    <t xml:space="preserve">Faculty Advisor </t>
  </si>
  <si>
    <t>Name</t>
  </si>
  <si>
    <t>Focus Area</t>
  </si>
  <si>
    <t>ADVISORS</t>
  </si>
  <si>
    <t>MEETING INFORMATION</t>
  </si>
  <si>
    <t>CLUB INFORMATION</t>
  </si>
  <si>
    <t>After the annual club elections have been completed, please submit your results online for the following advisor and officer positions: Faculty Advisor, Kiwanis Advisor, President, Vice President(s), Secretary, Treasurer, and Editor(s). In order to make this process easier for you to complete, all of the prompts for the online club officer report is listed below. Gather the information (name, graduation year, e-mail, and preferred phone number with area code) before beginning the online report. This sheet is set-up for you to report the information here or to print it out and use. The Lt. Governor may appreciate getting this information from here.</t>
  </si>
  <si>
    <t>Every week</t>
  </si>
  <si>
    <t>Every other week</t>
  </si>
  <si>
    <t>Once a month</t>
  </si>
  <si>
    <t>Twice a month</t>
  </si>
  <si>
    <t>Other: ___</t>
  </si>
  <si>
    <t>Other: ____</t>
  </si>
  <si>
    <r>
      <t xml:space="preserve">Club Number </t>
    </r>
    <r>
      <rPr>
        <sz val="6"/>
        <rFont val="Goudy Old Style"/>
        <family val="1"/>
      </rPr>
      <t>(starts with "H")</t>
    </r>
  </si>
  <si>
    <t>Administrative</t>
  </si>
  <si>
    <t>Community Services</t>
  </si>
  <si>
    <t>Executive</t>
  </si>
  <si>
    <t>Kiwanis Relations</t>
  </si>
  <si>
    <t>Leadership</t>
  </si>
  <si>
    <t>School Services</t>
  </si>
  <si>
    <t>No focus area</t>
  </si>
  <si>
    <t>Bulletin</t>
  </si>
  <si>
    <t>News</t>
  </si>
  <si>
    <t>Technology</t>
  </si>
  <si>
    <t>Webmaster</t>
  </si>
  <si>
    <t>You can add or delete rows and columns, use borders, sort by name, committee, Grad Year, or for whatever your club/officers/committee chairs need.</t>
  </si>
  <si>
    <t>CNH Board Policy 141 indicates that club elections should take place so the new officers can attend convention.</t>
  </si>
  <si>
    <t>Copy/Paste from Roster</t>
  </si>
  <si>
    <r>
      <t xml:space="preserve">Mark "X" for </t>
    </r>
    <r>
      <rPr>
        <u/>
        <sz val="10"/>
        <rFont val="Goudy Old Style"/>
        <family val="1"/>
      </rPr>
      <t>ALL</t>
    </r>
    <r>
      <rPr>
        <sz val="10"/>
        <rFont val="Goudy Old Style"/>
        <family val="1"/>
      </rPr>
      <t xml:space="preserve"> categories that apply</t>
    </r>
  </si>
  <si>
    <t>Total # of Members</t>
  </si>
  <si>
    <t xml:space="preserve">Other: </t>
  </si>
  <si>
    <t>Some info auto-transfers to the reports. Please do not rearrange the positions/officers in the left column. Officers listed in the right column may be changed as needed.</t>
  </si>
  <si>
    <r>
      <t xml:space="preserve">Some clubs refer to this as a </t>
    </r>
    <r>
      <rPr>
        <u/>
        <sz val="12"/>
        <rFont val="Century Gothic"/>
        <family val="2"/>
      </rPr>
      <t>roster</t>
    </r>
    <r>
      <rPr>
        <sz val="12"/>
        <rFont val="Century Gothic"/>
        <family val="2"/>
      </rPr>
      <t xml:space="preserve"> while others refer to it as a </t>
    </r>
    <r>
      <rPr>
        <u/>
        <sz val="12"/>
        <rFont val="Century Gothic"/>
        <family val="2"/>
      </rPr>
      <t>directory.</t>
    </r>
  </si>
  <si>
    <t>THIS PAGE IS NOT PROTECTED.</t>
  </si>
  <si>
    <t>NOTE:</t>
  </si>
  <si>
    <t xml:space="preserve">THIS PAGE IS NOT PROTECTED. Delete these top rows for better formatting. </t>
  </si>
  <si>
    <t>Should be completed: January--March</t>
  </si>
  <si>
    <t>PLEASE PROCEED TO TASK 1</t>
  </si>
  <si>
    <t>Club Activity Report Instruction Page</t>
  </si>
  <si>
    <t>Replace with focus</t>
  </si>
  <si>
    <t>Print this page (or have available for viewing) so you can submit your Club Officer Contact Information using our online Club Officer Contact Information link on the CyberKey.</t>
  </si>
  <si>
    <r>
      <rPr>
        <b/>
        <sz val="11"/>
        <rFont val="Goudy Old Style"/>
        <family val="1"/>
      </rPr>
      <t xml:space="preserve">Service Record: </t>
    </r>
    <r>
      <rPr>
        <sz val="11"/>
        <rFont val="Goudy Old Style"/>
        <family val="1"/>
      </rPr>
      <t>This generic form has been included to help you keep track of the service hours for your club &amp; members. The member names can easily be copied and pasted from the Roster-Directory Page. The events and dates can be added. Records can be maintained for each member keeping track of only event attendance or more accurate records of service hours. If keeping track of service hours, you can then sort by highest number of hours served to recognize active members. The use of these records can also assist members who might need this information to complete scholarship and college applications. You may have your own system. This is merely a suggestion for new clubs and officers. Please feel free to develop your own system to meet the needs of your club.</t>
    </r>
  </si>
  <si>
    <r>
      <rPr>
        <b/>
        <sz val="11"/>
        <rFont val="Goudy Old Style"/>
        <family val="1"/>
      </rPr>
      <t xml:space="preserve">Monthly Reports: </t>
    </r>
    <r>
      <rPr>
        <sz val="11"/>
        <rFont val="Goudy Old Style"/>
        <family val="1"/>
      </rPr>
      <t>Some cells have been protected to maintain the integrity of the information transfers and necessary calculations. Since the forms are consistent for each month, some cells have a default response and may also be protected to make completion of the form thorough and easier for you. The key is to have accurate reporting so that the club can truly see what they have accomplished and what they can do to grow as a service club. Remember the goal is 50 hours of service per member each year.</t>
    </r>
  </si>
  <si>
    <t>Editor: News</t>
  </si>
  <si>
    <t>Historian</t>
  </si>
  <si>
    <t>Sergeant at Arms</t>
  </si>
  <si>
    <t>Total Hours</t>
  </si>
  <si>
    <t>Buzz Beehive</t>
  </si>
  <si>
    <t>Ex</t>
  </si>
  <si>
    <r>
      <rPr>
        <b/>
        <sz val="11"/>
        <rFont val="Goudy Old Style"/>
        <family val="1"/>
      </rPr>
      <t xml:space="preserve">Club Roster-Directory: </t>
    </r>
    <r>
      <rPr>
        <sz val="11"/>
        <rFont val="Goudy Old Style"/>
        <family val="1"/>
      </rPr>
      <t xml:space="preserve">This page not only provides a basic roster for the club but also gathers information needed for the completion of the International annual dues process at the Member Update Center located at the Key Club International website. PLEASE GO TO THE ROSTER-DIRECTORY PAGE FOR SPECIFIC INSTRUCTIONS AND TIPS. The page has been left unprotected so you can sort the members as you like, add or delete cells as needed, and adjust the roster to meet the needs of your committees and club. We hope that this version will make it easier for you to be able to copy and paste the membership rosters before making adjustments of adds and deletes. You can also share the roster page with other officers to keep track of dues payments, forms, and other items the Club/Board has identified. </t>
    </r>
  </si>
  <si>
    <r>
      <rPr>
        <b/>
        <sz val="11"/>
        <rFont val="Goudy Old Style"/>
        <family val="1"/>
      </rPr>
      <t>Club</t>
    </r>
    <r>
      <rPr>
        <sz val="11"/>
        <rFont val="Goudy Old Style"/>
        <family val="1"/>
      </rPr>
      <t xml:space="preserve"> </t>
    </r>
    <r>
      <rPr>
        <b/>
        <sz val="11"/>
        <rFont val="Goudy Old Style"/>
        <family val="1"/>
      </rPr>
      <t xml:space="preserve">Election Report: </t>
    </r>
    <r>
      <rPr>
        <sz val="11"/>
        <rFont val="Goudy Old Style"/>
        <family val="1"/>
      </rPr>
      <t xml:space="preserve">This form identifies the information that you will need to be able to successfully file your club election results </t>
    </r>
    <r>
      <rPr>
        <b/>
        <u/>
        <sz val="11"/>
        <rFont val="Goudy Old Style"/>
        <family val="1"/>
      </rPr>
      <t>online</t>
    </r>
    <r>
      <rPr>
        <sz val="11"/>
        <rFont val="Goudy Old Style"/>
        <family val="1"/>
      </rPr>
      <t xml:space="preserve">. The </t>
    </r>
    <r>
      <rPr>
        <b/>
        <u/>
        <sz val="11"/>
        <rFont val="Goudy Old Style"/>
        <family val="1"/>
      </rPr>
      <t>Club Officer Contact Information</t>
    </r>
    <r>
      <rPr>
        <sz val="11"/>
        <rFont val="Goudy Old Style"/>
        <family val="1"/>
      </rPr>
      <t xml:space="preserve"> link will be active as of </t>
    </r>
    <r>
      <rPr>
        <b/>
        <u/>
        <sz val="11"/>
        <rFont val="Goudy Old Style"/>
        <family val="1"/>
      </rPr>
      <t>February 1</t>
    </r>
    <r>
      <rPr>
        <sz val="11"/>
        <rFont val="Goudy Old Style"/>
        <family val="1"/>
      </rPr>
      <t xml:space="preserve">. This information is used by the District Secretary for the completion of the district Directory, all of the CNH Executive Officers and Committee Chairs for their respective reflector groups, and the Division Lt. Governor and Lt. Governor Elect to provide constant communication and a smooth transition into the new Key Club year. Submitting this information immediately after the elections will promote an easy transition for the club officers and the Lt. Governor. Club Elections should be completed starting in January so that the new officers can attend the District Convention and Officer Training Conference to prepare for their leadership roles. </t>
    </r>
  </si>
  <si>
    <r>
      <t xml:space="preserve">As per Key Club International Constitution &amp; Bylaws, each Key Club may elected </t>
    </r>
    <r>
      <rPr>
        <u/>
        <sz val="10"/>
        <rFont val="Goudy Old Style"/>
        <family val="1"/>
      </rPr>
      <t>one</t>
    </r>
    <r>
      <rPr>
        <sz val="10"/>
        <rFont val="Goudy Old Style"/>
        <family val="1"/>
      </rPr>
      <t xml:space="preserve"> President, </t>
    </r>
    <r>
      <rPr>
        <u/>
        <sz val="10"/>
        <rFont val="Goudy Old Style"/>
        <family val="1"/>
      </rPr>
      <t>one or more</t>
    </r>
    <r>
      <rPr>
        <sz val="10"/>
        <rFont val="Goudy Old Style"/>
        <family val="1"/>
      </rPr>
      <t xml:space="preserve"> Vice President(s), </t>
    </r>
    <r>
      <rPr>
        <u/>
        <sz val="10"/>
        <rFont val="Goudy Old Style"/>
        <family val="1"/>
      </rPr>
      <t>one</t>
    </r>
    <r>
      <rPr>
        <sz val="10"/>
        <rFont val="Goudy Old Style"/>
        <family val="1"/>
      </rPr>
      <t xml:space="preserve"> Secretary, and </t>
    </r>
    <r>
      <rPr>
        <u/>
        <sz val="10"/>
        <rFont val="Goudy Old Style"/>
        <family val="1"/>
      </rPr>
      <t>one</t>
    </r>
    <r>
      <rPr>
        <sz val="10"/>
        <rFont val="Goudy Old Style"/>
        <family val="1"/>
      </rPr>
      <t xml:space="preserve"> Treasurer. Since there are various focus areas for vice presidents, the online report will also allow you to identify a focus area. Five slots have been provided for the vice president officers. If you club has more than five, please provide your Lt. Governor with the additional information. The club may elect or appoint the position of Editor. In addition, the specific role of the editor is no longer clearly defined due to changing technology and club needs.  In order to accommodate the possiblities for the club Editor, the online report provides an opportunity to identify up to three editors with different focus areas. </t>
    </r>
  </si>
  <si>
    <t>Total Service Hours</t>
  </si>
  <si>
    <t>Governor Project/Focus</t>
  </si>
  <si>
    <t>Major Emphasis Focus</t>
  </si>
  <si>
    <t>Project w/Kiwanis Family member</t>
  </si>
  <si>
    <t>Individual clubs use different titles for Project Chair/Project Manager/Project Coordinator</t>
  </si>
  <si>
    <t>Y</t>
  </si>
  <si>
    <t>Part Three: Scoring for Distinguished Club / Diamond Level Distinguished Club</t>
  </si>
  <si>
    <t>Reports completed:</t>
  </si>
  <si>
    <t>Total Service</t>
  </si>
  <si>
    <r>
      <rPr>
        <b/>
        <sz val="28"/>
        <rFont val="Century Gothic"/>
        <family val="2"/>
      </rPr>
      <t>C N H</t>
    </r>
    <r>
      <rPr>
        <sz val="28"/>
        <rFont val="Century Gothic"/>
        <family val="2"/>
      </rPr>
      <t xml:space="preserve"> | K E Y  C L U B</t>
    </r>
  </si>
  <si>
    <t>Dues Paid</t>
  </si>
  <si>
    <t>Training Events</t>
  </si>
  <si>
    <t>Kiwanis Family Events</t>
  </si>
  <si>
    <t>Division Events</t>
  </si>
  <si>
    <t>District Events</t>
  </si>
  <si>
    <t xml:space="preserve">You can keep track of individual member progress for the Member Recognition Program. </t>
  </si>
  <si>
    <t>International Events</t>
  </si>
  <si>
    <t>Articles/Visuals Submitted</t>
  </si>
  <si>
    <t>Event or Project Chair</t>
  </si>
  <si>
    <t>Division/Region/District Workshop Facilitator</t>
  </si>
  <si>
    <t>Club Committee Member</t>
  </si>
  <si>
    <t>Division/District Committee Member</t>
  </si>
  <si>
    <t>Club/Leadership Position</t>
  </si>
  <si>
    <t>Lives Saved from MNT</t>
  </si>
  <si>
    <t>BRONZE LEVEL</t>
  </si>
  <si>
    <t>SILVER LEVEL</t>
  </si>
  <si>
    <t>GOLD LEVEL</t>
  </si>
  <si>
    <t>PLATINUM LEVEL</t>
  </si>
  <si>
    <r>
      <t xml:space="preserve">These officers are </t>
    </r>
    <r>
      <rPr>
        <u/>
        <sz val="9"/>
        <rFont val="Century Gothic"/>
        <family val="2"/>
      </rPr>
      <t>not</t>
    </r>
    <r>
      <rPr>
        <sz val="9"/>
        <rFont val="Century Gothic"/>
        <family val="2"/>
      </rPr>
      <t xml:space="preserve"> used on reports and can be changed.</t>
    </r>
  </si>
  <si>
    <r>
      <t xml:space="preserve">It is designed so that you can collect the information needed to update your membership using the International </t>
    </r>
    <r>
      <rPr>
        <b/>
        <u/>
        <sz val="12"/>
        <rFont val="Century Gothic"/>
        <family val="2"/>
      </rPr>
      <t>Member Update Center</t>
    </r>
  </si>
  <si>
    <r>
      <t xml:space="preserve">Membership                                                                           </t>
    </r>
    <r>
      <rPr>
        <i/>
        <sz val="9"/>
        <rFont val="Century Gothic"/>
        <family val="2"/>
      </rPr>
      <t xml:space="preserve">  Copy/Paste from Roster</t>
    </r>
  </si>
  <si>
    <t>Dues</t>
  </si>
  <si>
    <t>Level of Recognition</t>
  </si>
  <si>
    <t>10 out of 13</t>
  </si>
  <si>
    <t>9 out of 13</t>
  </si>
  <si>
    <t>5 out of 13</t>
  </si>
  <si>
    <t>6 out of 13</t>
  </si>
  <si>
    <t>2019-2020</t>
  </si>
  <si>
    <t>Annual Achievement Report Score Previous Term</t>
  </si>
  <si>
    <t>Annual Achievement Report Score This Term</t>
  </si>
  <si>
    <t>Mar</t>
  </si>
  <si>
    <t xml:space="preserve">Mar </t>
  </si>
  <si>
    <t>mar</t>
  </si>
  <si>
    <t>Average Hrs/Member</t>
  </si>
  <si>
    <r>
      <t xml:space="preserve">Presentation by Club LTG </t>
    </r>
    <r>
      <rPr>
        <sz val="6"/>
        <rFont val="Goudy Old Style"/>
        <family val="1"/>
      </rPr>
      <t>(Y/N)</t>
    </r>
  </si>
  <si>
    <t>Facebook</t>
  </si>
  <si>
    <t>Other Social media Platform</t>
  </si>
  <si>
    <t>Messaging System</t>
  </si>
  <si>
    <t>Club Communications  (Yes or No)</t>
  </si>
  <si>
    <t>Club Newsletter/other publication</t>
  </si>
  <si>
    <r>
      <t xml:space="preserve">Advisor </t>
    </r>
    <r>
      <rPr>
        <b/>
        <sz val="8"/>
        <rFont val="Goudy Old Style"/>
        <family val="1"/>
      </rPr>
      <t>@</t>
    </r>
    <r>
      <rPr>
        <sz val="8"/>
        <rFont val="Goudy Old Style"/>
        <family val="1"/>
      </rPr>
      <t xml:space="preserve"> Training or E-Learning</t>
    </r>
  </si>
  <si>
    <t>A Candidate for District or International Office?</t>
  </si>
  <si>
    <t>A District or International Officer or Committee Member?</t>
  </si>
  <si>
    <t>New Member training?</t>
  </si>
  <si>
    <t>Officer</t>
  </si>
  <si>
    <t>Member</t>
  </si>
  <si>
    <t>Leadership Training/Development</t>
  </si>
  <si>
    <t>DCON Workshops</t>
  </si>
  <si>
    <t>Banquet:Club or Division</t>
  </si>
  <si>
    <t>Division/Region/District</t>
  </si>
  <si>
    <t>Division Training Events</t>
  </si>
  <si>
    <t>Provided 2 or more programs for a Builder's Club or K-Kids?</t>
  </si>
  <si>
    <t>With a presentation by the Club's Lt. Governor</t>
  </si>
  <si>
    <t>COMMUNICATIONS:  Forms of communication utilized by the club for members</t>
  </si>
  <si>
    <t>Twitter</t>
  </si>
  <si>
    <t>Instagram</t>
  </si>
  <si>
    <t>Other SM</t>
  </si>
  <si>
    <t>Messaging</t>
  </si>
  <si>
    <t>Website</t>
  </si>
  <si>
    <t xml:space="preserve">Twitter </t>
  </si>
  <si>
    <t>11/01</t>
  </si>
  <si>
    <t>Faculty Advisor (A1aa)</t>
  </si>
  <si>
    <t>Program Presentation by LtG</t>
  </si>
  <si>
    <t>11/02</t>
  </si>
  <si>
    <t>A4C</t>
  </si>
  <si>
    <t>Fall Rally Officer</t>
  </si>
  <si>
    <t>Fall Rally Member</t>
  </si>
  <si>
    <t>Do not need</t>
  </si>
  <si>
    <t>A5A = Yes</t>
  </si>
  <si>
    <t>Number of Forms of Club Communications utilized</t>
  </si>
  <si>
    <t>Attendance at International Convention</t>
  </si>
  <si>
    <t>Attendance at District Convention</t>
  </si>
  <si>
    <t>CONFERENCES                                                                      Officers    Member/#</t>
  </si>
  <si>
    <t>Kci Candidate</t>
  </si>
  <si>
    <t>Total Candidates</t>
  </si>
  <si>
    <t>(C3a)</t>
  </si>
  <si>
    <t>DCON WS</t>
  </si>
  <si>
    <t>Officers</t>
  </si>
  <si>
    <t>Members</t>
  </si>
  <si>
    <t>Division Leadership</t>
  </si>
  <si>
    <t>C3a</t>
  </si>
  <si>
    <t>C3b</t>
  </si>
  <si>
    <t>Officers participated in RTC-DCON-Div. -FR - Workshops(2+)</t>
  </si>
  <si>
    <t>(C3b)</t>
  </si>
  <si>
    <t xml:space="preserve"> </t>
  </si>
  <si>
    <t>District officer or committee member               (C4b)</t>
  </si>
  <si>
    <t>Total Bk+BM18</t>
  </si>
  <si>
    <t>D1 Calc.</t>
  </si>
  <si>
    <t>Joint service projects Key Club completed with the sponsoring Kiwanis club or interclubs</t>
  </si>
  <si>
    <t>Key Club presented 2 or more programs at a Builders Club or K-Kids</t>
  </si>
  <si>
    <t>Service projects or Interclub Key Club has completed with a Kiwanis-family organization (other than the sponsor)</t>
  </si>
  <si>
    <t>Sponsoring Kiwanis Club</t>
  </si>
  <si>
    <t>Division or Club Banquet</t>
  </si>
  <si>
    <t>Kiwanis
Div Meet</t>
  </si>
  <si>
    <t>Kiwanis Division Meeting(s)</t>
  </si>
  <si>
    <t>Members: RTC-DCON-Div. -FR - Wrkshps(2+)</t>
  </si>
  <si>
    <t>Membrs</t>
  </si>
  <si>
    <t># at DCM</t>
  </si>
  <si>
    <t>Total</t>
  </si>
  <si>
    <t># at
Kiwanis
DCM</t>
  </si>
  <si>
    <t># @ OTC</t>
  </si>
  <si>
    <t># of Adv.
At Training</t>
  </si>
  <si>
    <r>
      <rPr>
        <b/>
        <sz val="11"/>
        <rFont val="Goudy Old Style"/>
        <family val="1"/>
      </rPr>
      <t xml:space="preserve">Member Recognition Program: </t>
    </r>
    <r>
      <rPr>
        <sz val="11"/>
        <rFont val="Goudy Old Style"/>
        <family val="1"/>
      </rPr>
      <t>This tab allows you to keep track of members for the Member Recognition Program. The sheet identifies the criterion for each level of recognition. The District Member Recognition Committee will provide the deadline for final submissions. Members will receive suitable recognition at District Convention and posted on the official CNH Key Club media sites.</t>
    </r>
  </si>
  <si>
    <t xml:space="preserve">Club provided a special program for new member induction, including a ceremony, and pin presentation </t>
  </si>
  <si>
    <t>Completed with Kiwanis Sponsor</t>
  </si>
  <si>
    <r>
      <t xml:space="preserve">Money raised </t>
    </r>
    <r>
      <rPr>
        <u/>
        <sz val="8"/>
        <rFont val="Goudy Old Style"/>
        <family val="1"/>
      </rPr>
      <t>by Key Club</t>
    </r>
    <r>
      <rPr>
        <sz val="8"/>
        <rFont val="Goudy Old Style"/>
        <family val="1"/>
      </rPr>
      <t xml:space="preserve"> for non-profit, educational and other charitable purposes </t>
    </r>
  </si>
  <si>
    <t>2020-2021</t>
  </si>
  <si>
    <t>2021-2022</t>
  </si>
  <si>
    <t>2022-2023</t>
  </si>
  <si>
    <t>The last column in view is set up to automatically total the service hours for each member. Simply add more columns BEFORE the last row to maintain the formula. If you have more members change the formula in Row 9 to add in the additional rows.</t>
  </si>
  <si>
    <t>Official Membership: Beginning of Term (March-April)  (From Dues Report)</t>
  </si>
  <si>
    <t>Official Membership: End of Term (as of February 1)      (Check Dues Report)</t>
  </si>
  <si>
    <t>The Member Recognition Program was created in order to recognize members of Key Club who meet and exceed the expectations
placed on Key Clubbers by Key Club International. There are four levels: Bronze, Silver, Gold, and Platinum. In order to receive Bronze,  a member must meet  50 service hours and then meet 4 of the 13 Categories, not including the categories that have a "0". In order to receive Silver, a member must meet 100 service hours and then meet 6 of the 13 Categories, not including the categories that have a "0".In order to receive Gold a member must meet  150 service hours and then meet 9 of the 13 Categories, and in order to receive Platinum, a member must meet 200 service hours and then meet 10 of the 13 Categories (example for Platinum - go to 4 training events, 5 Kiwanis family Events, 6 Interclubs, 6 Division events, 2 District Events, 1 International event, and so on until they meet 10 of the 13 categories).</t>
  </si>
  <si>
    <t>You can keep track of individual member service and service hours by event. Some clubs like to post the membership hours or use for recognition purposes. The Total Service Row in the lt Green has a formula in it that will calculate the service hours for that project for you.</t>
  </si>
  <si>
    <t>Enter names of proects here</t>
  </si>
  <si>
    <t>2023-2024</t>
  </si>
  <si>
    <t xml:space="preserve">TOTALS                                                          </t>
  </si>
  <si>
    <t xml:space="preserve">If each monthly report is completed and certain prompts are appropriately answered, you will only need to complete one final task for this report.                                                  Please note: Some cells (responses) will not be completed until certain input from specific months are provided (i.e. membership). </t>
  </si>
  <si>
    <t>2. Projects List: NEW - You do not have to sort the project list. It takes in to consideration all service hours for the calculation of hours per member.</t>
  </si>
  <si>
    <t>Columns B &amp; D transfer from the Club Roster Directory tab - Do not sort this page by those columns unless you do all columns from row 10 to the last name in the list. This will keep the services for each member correctly</t>
  </si>
  <si>
    <t>If you need to add rows to the bottom just click on the last cell for that column and then click on the little box in the bottom right hand corner and pull it down to how many rows you need. You will need to do this for C, D and E columns, as well as fix the formula in row 9</t>
  </si>
  <si>
    <r>
      <rPr>
        <b/>
        <sz val="11"/>
        <rFont val="Goudy Old Style"/>
        <family val="1"/>
      </rPr>
      <t xml:space="preserve">Annual Report and Projects List: </t>
    </r>
    <r>
      <rPr>
        <sz val="11"/>
        <rFont val="Goudy Old Style"/>
        <family val="1"/>
      </rPr>
      <t>Completion and submission of the Annual Report is compulsory for all clubs. This report is also helpful for the club to recognize continued areas of strength and areas to grow. To make the task of completing the form easier, information appropriately reported on each monthly report is transferred to the Annual Report. All necessary calculations are also completed. There is only one prompt on the report that needs to be addressed. Instructions on these pages are provided to assist you with this process.</t>
    </r>
  </si>
  <si>
    <t xml:space="preserve">Serving with a Smile,
2018-2019 District Secretary Zoe Yao
California-Nevada-Hawaii District
Key Club International
</t>
  </si>
  <si>
    <r>
      <rPr>
        <b/>
        <sz val="11"/>
        <rFont val="Goudy Old Style"/>
        <family val="1"/>
      </rPr>
      <t>Task 1:</t>
    </r>
    <r>
      <rPr>
        <sz val="11"/>
        <rFont val="Goudy Old Style"/>
        <family val="1"/>
      </rPr>
      <t xml:space="preserve"> </t>
    </r>
    <r>
      <rPr>
        <sz val="11"/>
        <color rgb="FFFF0000"/>
        <rFont val="Goudy Old Style"/>
        <family val="1"/>
      </rPr>
      <t>PLEASE START HERE!!!</t>
    </r>
    <r>
      <rPr>
        <sz val="11"/>
        <rFont val="Goudy Old Style"/>
        <family val="1"/>
      </rPr>
      <t xml:space="preserve"> The information collected on this page will automatically transfer to each monthly report and the annual achievement report. PLEASE KEEP THE MAIN OFFICERS INTACT for appropriate auto transfers to the monthly reports. </t>
    </r>
  </si>
  <si>
    <r>
      <rPr>
        <b/>
        <sz val="11"/>
        <rFont val="Goudy Old Style"/>
        <family val="1"/>
      </rPr>
      <t>Monthly Reports:</t>
    </r>
    <r>
      <rPr>
        <sz val="11"/>
        <rFont val="Goudy Old Style"/>
        <family val="1"/>
      </rPr>
      <t xml:space="preserve"> Auto links have been created and have been checked. It is important to check official membership numbers with the official Dues Report since the membership numbers the club reports and the numbers Key Club International have on record as dues paid members quite frequently differ. The CNH Dues Report is posted on the CNH CyberKey on a regular basis based on reports released by International. It is MOST IMPORTANT to pay dues by December 1 each year. All officers, especially members with division, District, and International level positions must be members in good standing. Remember, DUES are year round. Most members will pay their dues in the September to November period. On each monthly tab of the MRF there is a place to input "new members paid this month", Date and check number. This will keep adding to the membership totals through the September tab which is the end of the "Fiscal Year". The October tab for membership starts at 0 (zero) as it is the start of the new "Fiscal Year". </t>
    </r>
    <r>
      <rPr>
        <sz val="11"/>
        <color rgb="FFFF0000"/>
        <rFont val="Goudy Old Style"/>
        <family val="1"/>
      </rPr>
      <t>If you pay dues in September for the new Fiscal year, put them on the October tab, which then will add them into the correct year</t>
    </r>
    <r>
      <rPr>
        <sz val="11"/>
        <rFont val="Goudy Old Style"/>
        <family val="1"/>
      </rPr>
      <t xml:space="preserve">. When you enter figures on the October tab for "new members paid this month" it will again start your membership numbers and add any members added in the months that follow to this new membership figure. Your club should set up a system for paying dues each month. For example, everyone that pays their dues by the 20th of each month, those dues are sent in to Key Club International by the end of that month. Each month it is the same way. Your club can send in dues as many times at it needs to get everyone that pays there dues on the KCI and your club roster. For the Annual Report it uses the December 1 membership and the February 1 membership to calculate an average membership for the club and uses that for any award calculations where it is needed. </t>
    </r>
  </si>
  <si>
    <r>
      <rPr>
        <sz val="11"/>
        <color rgb="FFFF0000"/>
        <rFont val="Goudy Old Style"/>
        <family val="1"/>
      </rPr>
      <t>Hello Secretary,</t>
    </r>
    <r>
      <rPr>
        <sz val="11"/>
        <rFont val="Goudy Old Style"/>
        <family val="1"/>
      </rPr>
      <t xml:space="preserve">
Congratulations on your election! You have taken on a role that is fulfilling and challenging, the members you serve await you and your leadership. I am confident that you will rise to the occasion and faithfully serve your club this coming term.
We DO use the information in this MRF that YOU are responsible for reporting to better serve you and the District. This is the CNH Monthly Report Form, or the MRF. This form is meant to collect club information using Excel to provide the District with better data to identify and address club needs. The MRF is submitted to the Lieutenant Governor, Sponsoring Kiwanis Club, and Region Advisor on a monthly basis.
PLEASE COMPLETE THIS FORM AS ACCURATELY AND PRECISELY AS POSSIBLE. This form will be used for certain awards such as Distinguished Club and Most Service. Work proactively to fill out this form as correctly as possible each month. 
As club secretary, you are responsible for accurately reporting the service and leadership of the members you serve. Strive to go above and beyond to ensure that you have all the members’ service hours, attendance, etc. Actively reach out to them when you are unsure. Communicate as much as you can with members to get a good idea of their attendance at service events and club/division events.
Please feel free to reach out to your Lieutenant Governor or predecessor if you need help. I wish you the best of luck with your term, and thank you for your service! 
</t>
    </r>
  </si>
  <si>
    <t>To get maximum points you should get 60 hours per member (set this as your goal)</t>
  </si>
  <si>
    <r>
      <rPr>
        <b/>
        <sz val="10"/>
        <color rgb="FFFF0000"/>
        <rFont val="Goudy Old Style"/>
        <family val="1"/>
      </rPr>
      <t>Instructions</t>
    </r>
    <r>
      <rPr>
        <b/>
        <sz val="10"/>
        <rFont val="Goudy Old Style"/>
        <family val="1"/>
      </rPr>
      <t>:</t>
    </r>
    <r>
      <rPr>
        <sz val="10"/>
        <rFont val="Goudy Old Style"/>
        <family val="1"/>
      </rPr>
      <t xml:space="preserve"> It is very important that all club secretaries complete the monthly portion of the MRF which asks you to list all the projects your club participated in and the number of hours earned.  This information will all be automatically posted on this page.  You will not need to input any information on this page.
Each month you should check the number of service hours your club has earned as your club goal at the end of the year should be a number which is equal to or larger than the numbr of members in your club  times  50 hours.  A Key Clubber in good standing needs to pay their dues on tiime and earn a minimum of 50 hours of service.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</si>
</sst>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
    <numFmt numFmtId="166" formatCode="[$-409]d\-mmm;@"/>
  </numFmts>
  <fonts count="88" x14ac:knownFonts="1">
    <font>
      <sz val="10"/>
      <name val="Arial"/>
    </font>
    <font>
      <sz val="8"/>
      <name val="Arial"/>
      <family val="2"/>
    </font>
    <font>
      <b/>
      <sz val="10"/>
      <name val="Arial"/>
      <family val="2"/>
    </font>
    <font>
      <sz val="10"/>
      <name val="Arial"/>
      <family val="2"/>
    </font>
    <font>
      <sz val="10"/>
      <name val="Century Gothic"/>
      <family val="2"/>
    </font>
    <font>
      <sz val="28"/>
      <name val="Century Gothic"/>
      <family val="2"/>
    </font>
    <font>
      <b/>
      <sz val="14"/>
      <name val="Century Gothic"/>
      <family val="2"/>
    </font>
    <font>
      <i/>
      <sz val="10"/>
      <name val="Century Gothic"/>
      <family val="2"/>
    </font>
    <font>
      <b/>
      <i/>
      <sz val="10"/>
      <name val="Century Gothic"/>
      <family val="2"/>
    </font>
    <font>
      <sz val="10"/>
      <name val="Goudy Old Style"/>
      <family val="1"/>
    </font>
    <font>
      <b/>
      <sz val="14"/>
      <name val="Goudy Old Style"/>
      <family val="1"/>
    </font>
    <font>
      <b/>
      <sz val="10"/>
      <name val="Goudy Old Style"/>
      <family val="1"/>
    </font>
    <font>
      <u val="singleAccounting"/>
      <sz val="10"/>
      <name val="Goudy Old Style"/>
      <family val="1"/>
    </font>
    <font>
      <sz val="9"/>
      <name val="Goudy Old Style"/>
      <family val="1"/>
    </font>
    <font>
      <sz val="7"/>
      <name val="Goudy Old Style"/>
      <family val="1"/>
    </font>
    <font>
      <sz val="5"/>
      <name val="Goudy Old Style"/>
      <family val="1"/>
    </font>
    <font>
      <sz val="8"/>
      <name val="Goudy Old Style"/>
      <family val="1"/>
    </font>
    <font>
      <b/>
      <i/>
      <sz val="10"/>
      <name val="Goudy Old Style"/>
      <family val="1"/>
    </font>
    <font>
      <i/>
      <sz val="10"/>
      <name val="Goudy Old Style"/>
      <family val="1"/>
    </font>
    <font>
      <b/>
      <i/>
      <sz val="12"/>
      <name val="Goudy Old Style"/>
      <family val="1"/>
    </font>
    <font>
      <i/>
      <sz val="5"/>
      <name val="Goudy Old Style"/>
      <family val="1"/>
    </font>
    <font>
      <i/>
      <sz val="7"/>
      <name val="Goudy Old Style"/>
      <family val="1"/>
    </font>
    <font>
      <b/>
      <sz val="12"/>
      <name val="Goudy Old Style"/>
      <family val="1"/>
    </font>
    <font>
      <sz val="12"/>
      <name val="Goudy Old Style"/>
      <family val="1"/>
    </font>
    <font>
      <i/>
      <sz val="8"/>
      <name val="Goudy Old Style"/>
      <family val="1"/>
    </font>
    <font>
      <u/>
      <sz val="8"/>
      <name val="Goudy Old Style"/>
      <family val="1"/>
    </font>
    <font>
      <b/>
      <sz val="8"/>
      <name val="Goudy Old Style"/>
      <family val="1"/>
    </font>
    <font>
      <b/>
      <i/>
      <sz val="8"/>
      <name val="Goudy Old Style"/>
      <family val="1"/>
    </font>
    <font>
      <u/>
      <sz val="7"/>
      <name val="Goudy Old Style"/>
      <family val="1"/>
    </font>
    <font>
      <sz val="10"/>
      <color indexed="8"/>
      <name val="Goudy Old Style"/>
      <family val="1"/>
    </font>
    <font>
      <sz val="8"/>
      <color indexed="8"/>
      <name val="Goudy Old Style"/>
      <family val="1"/>
    </font>
    <font>
      <sz val="6"/>
      <name val="Goudy Old Style"/>
      <family val="1"/>
    </font>
    <font>
      <sz val="7"/>
      <color indexed="8"/>
      <name val="Goudy Old Style"/>
      <family val="1"/>
    </font>
    <font>
      <sz val="9"/>
      <color indexed="8"/>
      <name val="Goudy Old Style"/>
      <family val="1"/>
    </font>
    <font>
      <u val="singleAccounting"/>
      <sz val="12"/>
      <name val="Goudy Old Style"/>
      <family val="1"/>
    </font>
    <font>
      <b/>
      <u val="singleAccounting"/>
      <sz val="12"/>
      <name val="Goudy Old Style"/>
      <family val="1"/>
    </font>
    <font>
      <sz val="8"/>
      <color indexed="23"/>
      <name val="Goudy Old Style"/>
      <family val="1"/>
    </font>
    <font>
      <b/>
      <sz val="36"/>
      <name val="Goudy Old Style"/>
      <family val="1"/>
    </font>
    <font>
      <sz val="36"/>
      <name val="Goudy Old Style"/>
      <family val="1"/>
    </font>
    <font>
      <sz val="8"/>
      <name val="Arial"/>
      <family val="2"/>
    </font>
    <font>
      <sz val="10"/>
      <name val="Arial"/>
      <family val="2"/>
    </font>
    <font>
      <sz val="22"/>
      <name val="Arial"/>
      <family val="2"/>
    </font>
    <font>
      <sz val="7"/>
      <name val="Arial"/>
      <family val="2"/>
    </font>
    <font>
      <vertAlign val="superscript"/>
      <sz val="9"/>
      <name val="Goudy Old Style"/>
      <family val="1"/>
    </font>
    <font>
      <vertAlign val="superscript"/>
      <sz val="6"/>
      <name val="Goudy Old Style"/>
      <family val="1"/>
    </font>
    <font>
      <vertAlign val="superscript"/>
      <sz val="7"/>
      <name val="Goudy Old Style"/>
      <family val="1"/>
    </font>
    <font>
      <sz val="14"/>
      <name val="Goudy Old Style"/>
      <family val="1"/>
    </font>
    <font>
      <u/>
      <sz val="10"/>
      <name val="Goudy Old Style"/>
      <family val="1"/>
    </font>
    <font>
      <u/>
      <sz val="6"/>
      <name val="Goudy Old Style"/>
      <family val="1"/>
    </font>
    <font>
      <sz val="18"/>
      <color indexed="8"/>
      <name val="Goudy Old Style"/>
      <family val="1"/>
    </font>
    <font>
      <u/>
      <sz val="8"/>
      <color indexed="8"/>
      <name val="Goudy Old Style"/>
      <family val="1"/>
    </font>
    <font>
      <i/>
      <sz val="6"/>
      <name val="Goudy Old Style"/>
      <family val="1"/>
    </font>
    <font>
      <sz val="9"/>
      <name val="Century Gothic"/>
      <family val="2"/>
    </font>
    <font>
      <b/>
      <sz val="9"/>
      <name val="Century Gothic"/>
      <family val="2"/>
    </font>
    <font>
      <b/>
      <sz val="11"/>
      <name val="Century Gothic"/>
      <family val="2"/>
    </font>
    <font>
      <sz val="14"/>
      <name val="Century Gothic"/>
      <family val="2"/>
    </font>
    <font>
      <b/>
      <sz val="10"/>
      <name val="Century Gothic"/>
      <family val="2"/>
    </font>
    <font>
      <b/>
      <sz val="8"/>
      <name val="Century Gothic"/>
      <family val="2"/>
    </font>
    <font>
      <sz val="12"/>
      <name val="Century Gothic"/>
      <family val="2"/>
    </font>
    <font>
      <u/>
      <sz val="12"/>
      <name val="Century Gothic"/>
      <family val="2"/>
    </font>
    <font>
      <b/>
      <sz val="20"/>
      <name val="Century Gothic"/>
      <family val="2"/>
    </font>
    <font>
      <sz val="16"/>
      <name val="Arial"/>
      <family val="2"/>
    </font>
    <font>
      <u/>
      <sz val="5"/>
      <color theme="10"/>
      <name val="Arial"/>
      <family val="2"/>
    </font>
    <font>
      <sz val="10"/>
      <color theme="0"/>
      <name val="Goudy Old Style"/>
      <family val="1"/>
    </font>
    <font>
      <b/>
      <sz val="10"/>
      <color theme="0"/>
      <name val="Goudy Old Style"/>
      <family val="1"/>
    </font>
    <font>
      <sz val="10"/>
      <color theme="0"/>
      <name val="Century Gothic"/>
      <family val="2"/>
    </font>
    <font>
      <sz val="9"/>
      <color theme="0"/>
      <name val="Century Gothic"/>
      <family val="2"/>
    </font>
    <font>
      <b/>
      <sz val="14"/>
      <color theme="0"/>
      <name val="Century Gothic"/>
      <family val="2"/>
    </font>
    <font>
      <sz val="11"/>
      <name val="Goudy Old Style"/>
      <family val="1"/>
    </font>
    <font>
      <sz val="11"/>
      <name val="Wingdings"/>
      <charset val="2"/>
    </font>
    <font>
      <b/>
      <sz val="11"/>
      <name val="Goudy Old Style"/>
      <family val="1"/>
    </font>
    <font>
      <b/>
      <u/>
      <sz val="11"/>
      <name val="Goudy Old Style"/>
      <family val="1"/>
    </font>
    <font>
      <b/>
      <sz val="28"/>
      <name val="Century Gothic"/>
      <family val="2"/>
    </font>
    <font>
      <sz val="7"/>
      <name val="Century Gothic"/>
      <family val="2"/>
    </font>
    <font>
      <b/>
      <sz val="9"/>
      <color theme="0"/>
      <name val="Century Gothic"/>
      <family val="2"/>
    </font>
    <font>
      <i/>
      <sz val="9"/>
      <name val="Century Gothic"/>
      <family val="2"/>
    </font>
    <font>
      <u val="singleAccounting"/>
      <sz val="9"/>
      <name val="Century Gothic"/>
      <family val="2"/>
    </font>
    <font>
      <u/>
      <sz val="9"/>
      <name val="Century Gothic"/>
      <family val="2"/>
    </font>
    <font>
      <b/>
      <u/>
      <sz val="12"/>
      <name val="Century Gothic"/>
      <family val="2"/>
    </font>
    <font>
      <u/>
      <sz val="9"/>
      <color theme="10"/>
      <name val="Century Gothic"/>
      <family val="2"/>
    </font>
    <font>
      <b/>
      <i/>
      <sz val="9"/>
      <name val="Century Gothic"/>
      <family val="2"/>
    </font>
    <font>
      <b/>
      <sz val="8"/>
      <color rgb="FFBED600"/>
      <name val="Goudy Old Style"/>
      <family val="1"/>
    </font>
    <font>
      <sz val="7"/>
      <color rgb="FFFF0000"/>
      <name val="Goudy Old Style"/>
      <family val="1"/>
    </font>
    <font>
      <sz val="8"/>
      <color rgb="FFFF0000"/>
      <name val="Arial"/>
      <family val="2"/>
    </font>
    <font>
      <sz val="7.5"/>
      <name val="Goudy Old Style"/>
      <family val="1"/>
    </font>
    <font>
      <sz val="11"/>
      <color rgb="FFFF0000"/>
      <name val="Goudy Old Style"/>
      <family val="1"/>
    </font>
    <font>
      <b/>
      <sz val="10"/>
      <color rgb="FFFF0000"/>
      <name val="Goudy Old Style"/>
      <family val="1"/>
    </font>
    <font>
      <b/>
      <sz val="10"/>
      <color rgb="FFFF0000"/>
      <name val="Century Gothic"/>
      <family val="2"/>
    </font>
  </fonts>
  <fills count="11">
    <fill>
      <patternFill patternType="none"/>
    </fill>
    <fill>
      <patternFill patternType="gray125"/>
    </fill>
    <fill>
      <patternFill patternType="solid">
        <fgColor rgb="FFBED600"/>
        <bgColor indexed="64"/>
      </patternFill>
    </fill>
    <fill>
      <patternFill patternType="solid">
        <fgColor rgb="FF0039A6"/>
        <bgColor indexed="64"/>
      </patternFill>
    </fill>
    <fill>
      <patternFill patternType="solid">
        <fgColor rgb="FF996633"/>
        <bgColor indexed="64"/>
      </patternFill>
    </fill>
    <fill>
      <patternFill patternType="solid">
        <fgColor rgb="FFC0C0C0"/>
        <bgColor indexed="64"/>
      </patternFill>
    </fill>
    <fill>
      <patternFill patternType="solid">
        <fgColor rgb="FF99660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62" fillId="0" borderId="0" applyNumberFormat="0" applyFill="0" applyBorder="0" applyAlignment="0" applyProtection="0">
      <alignment vertical="top"/>
      <protection locked="0"/>
    </xf>
    <xf numFmtId="0" fontId="3" fillId="0" borderId="0"/>
  </cellStyleXfs>
  <cellXfs count="550">
    <xf numFmtId="0" fontId="0" fillId="0" borderId="0" xfId="0"/>
    <xf numFmtId="0" fontId="4" fillId="0" borderId="0" xfId="0" applyFont="1"/>
    <xf numFmtId="0" fontId="9" fillId="0" borderId="0" xfId="0" applyFont="1"/>
    <xf numFmtId="0" fontId="16" fillId="0" borderId="0" xfId="0" applyFont="1"/>
    <xf numFmtId="0" fontId="16" fillId="0" borderId="0" xfId="0" applyFont="1" applyAlignment="1">
      <alignment horizontal="center"/>
    </xf>
    <xf numFmtId="0" fontId="19" fillId="0" borderId="0" xfId="0" applyFont="1" applyAlignment="1">
      <alignment horizontal="center"/>
    </xf>
    <xf numFmtId="0" fontId="20" fillId="0" borderId="0" xfId="0" applyFont="1" applyAlignment="1">
      <alignment horizontal="left"/>
    </xf>
    <xf numFmtId="0" fontId="21" fillId="0" borderId="0" xfId="0" applyFont="1" applyAlignment="1">
      <alignment horizontal="right"/>
    </xf>
    <xf numFmtId="0" fontId="10" fillId="0" borderId="0" xfId="0" applyFont="1"/>
    <xf numFmtId="0" fontId="10" fillId="0" borderId="0" xfId="0" applyFont="1" applyAlignment="1">
      <alignment horizontal="center"/>
    </xf>
    <xf numFmtId="0" fontId="18" fillId="0" borderId="0" xfId="0" applyFont="1"/>
    <xf numFmtId="0" fontId="23" fillId="0" borderId="0" xfId="0" applyFont="1"/>
    <xf numFmtId="0" fontId="24" fillId="0" borderId="0" xfId="0" applyFont="1" applyAlignment="1">
      <alignment horizontal="center"/>
    </xf>
    <xf numFmtId="0" fontId="9" fillId="0" borderId="0" xfId="0" applyFont="1" applyAlignment="1">
      <alignment horizontal="center"/>
    </xf>
    <xf numFmtId="0" fontId="16" fillId="0" borderId="0" xfId="0" applyFont="1" applyAlignment="1">
      <alignment horizontal="left"/>
    </xf>
    <xf numFmtId="1" fontId="11" fillId="0" borderId="1" xfId="0" applyNumberFormat="1" applyFont="1" applyBorder="1" applyAlignment="1">
      <alignment horizontal="center" shrinkToFit="1"/>
    </xf>
    <xf numFmtId="0" fontId="9" fillId="0" borderId="0" xfId="0" applyFont="1" applyAlignment="1">
      <alignment shrinkToFit="1"/>
    </xf>
    <xf numFmtId="0" fontId="14" fillId="0" borderId="0" xfId="0" applyFont="1" applyAlignment="1">
      <alignment horizontal="center"/>
    </xf>
    <xf numFmtId="0" fontId="13" fillId="0" borderId="0" xfId="0" applyFont="1"/>
    <xf numFmtId="0" fontId="9" fillId="2" borderId="0" xfId="0" applyFont="1" applyFill="1"/>
    <xf numFmtId="0" fontId="14" fillId="0" borderId="0" xfId="0" applyFont="1" applyAlignment="1">
      <alignment horizontal="center" shrinkToFit="1"/>
    </xf>
    <xf numFmtId="0" fontId="29" fillId="0" borderId="0" xfId="0" applyFont="1"/>
    <xf numFmtId="165" fontId="13" fillId="0" borderId="1" xfId="0" applyNumberFormat="1" applyFont="1" applyBorder="1" applyAlignment="1" applyProtection="1">
      <alignment horizontal="center"/>
      <protection locked="0"/>
    </xf>
    <xf numFmtId="0" fontId="13" fillId="0" borderId="0" xfId="0" applyFont="1" applyAlignment="1">
      <alignment horizontal="right"/>
    </xf>
    <xf numFmtId="0" fontId="13" fillId="0" borderId="1" xfId="0" applyFont="1" applyBorder="1" applyProtection="1">
      <protection locked="0"/>
    </xf>
    <xf numFmtId="0" fontId="30" fillId="0" borderId="0" xfId="0" applyFont="1"/>
    <xf numFmtId="0" fontId="16" fillId="0" borderId="2"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4" fillId="0" borderId="0" xfId="0" applyFont="1"/>
    <xf numFmtId="0" fontId="16" fillId="0" borderId="4" xfId="0" applyFont="1" applyBorder="1" applyAlignment="1" applyProtection="1">
      <alignment horizontal="center" shrinkToFit="1"/>
      <protection locked="0"/>
    </xf>
    <xf numFmtId="0" fontId="32" fillId="0" borderId="0" xfId="0" applyFont="1" applyAlignment="1">
      <alignment horizontal="center"/>
    </xf>
    <xf numFmtId="0" fontId="31" fillId="0" borderId="4" xfId="0" applyFont="1" applyBorder="1" applyAlignment="1">
      <alignment horizontal="center" vertical="center" textRotation="90" wrapText="1" shrinkToFit="1"/>
    </xf>
    <xf numFmtId="0" fontId="31" fillId="0" borderId="7" xfId="0" applyFont="1" applyBorder="1" applyAlignment="1">
      <alignment horizontal="center" vertical="center" textRotation="90" wrapText="1"/>
    </xf>
    <xf numFmtId="0" fontId="16" fillId="0" borderId="1" xfId="0" applyFont="1" applyBorder="1" applyAlignment="1">
      <alignment horizontal="center"/>
    </xf>
    <xf numFmtId="0" fontId="9" fillId="0" borderId="0" xfId="0" applyFont="1" applyAlignment="1">
      <alignment vertical="top"/>
    </xf>
    <xf numFmtId="0" fontId="18" fillId="0" borderId="0" xfId="0" applyFont="1" applyAlignment="1">
      <alignment horizontal="right" vertical="top" wrapText="1"/>
    </xf>
    <xf numFmtId="164" fontId="9" fillId="0" borderId="1" xfId="0" applyNumberFormat="1" applyFont="1" applyBorder="1" applyAlignment="1">
      <alignment vertical="top" shrinkToFit="1"/>
    </xf>
    <xf numFmtId="0" fontId="9" fillId="0" borderId="1" xfId="0" applyFont="1" applyBorder="1" applyAlignment="1">
      <alignment vertical="top"/>
    </xf>
    <xf numFmtId="0" fontId="9" fillId="0" borderId="8" xfId="0" applyFont="1" applyBorder="1" applyAlignment="1">
      <alignment vertical="top"/>
    </xf>
    <xf numFmtId="0" fontId="18" fillId="0" borderId="8" xfId="0" applyFont="1" applyBorder="1" applyAlignment="1">
      <alignment horizontal="right" vertical="top" wrapText="1"/>
    </xf>
    <xf numFmtId="164" fontId="9" fillId="0" borderId="9" xfId="0" applyNumberFormat="1" applyFont="1" applyBorder="1" applyAlignment="1">
      <alignment vertical="top" shrinkToFit="1"/>
    </xf>
    <xf numFmtId="0" fontId="33" fillId="0" borderId="0" xfId="0" applyFont="1"/>
    <xf numFmtId="0" fontId="20" fillId="0" borderId="0" xfId="0" applyFont="1" applyAlignment="1">
      <alignment horizontal="left" shrinkToFit="1"/>
    </xf>
    <xf numFmtId="0" fontId="21" fillId="0" borderId="0" xfId="0" applyFont="1" applyAlignment="1">
      <alignment horizontal="right" shrinkToFit="1"/>
    </xf>
    <xf numFmtId="0" fontId="16" fillId="0" borderId="0" xfId="0" applyFont="1" applyAlignment="1">
      <alignment shrinkToFit="1"/>
    </xf>
    <xf numFmtId="0" fontId="29" fillId="0" borderId="0" xfId="0" applyFont="1" applyAlignment="1">
      <alignment shrinkToFit="1"/>
    </xf>
    <xf numFmtId="0" fontId="35" fillId="0" borderId="0" xfId="0" applyFont="1" applyAlignment="1">
      <alignment shrinkToFit="1"/>
    </xf>
    <xf numFmtId="0" fontId="31" fillId="0" borderId="0" xfId="0" applyFont="1"/>
    <xf numFmtId="0" fontId="31" fillId="0" borderId="10" xfId="0" applyFont="1" applyBorder="1" applyAlignment="1">
      <alignment horizontal="center" vertical="center" textRotation="90"/>
    </xf>
    <xf numFmtId="0" fontId="31" fillId="0" borderId="4"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1" fillId="0" borderId="12"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14" xfId="0" applyFont="1" applyBorder="1" applyAlignment="1">
      <alignment horizontal="center" vertical="center" textRotation="90" wrapText="1"/>
    </xf>
    <xf numFmtId="0" fontId="13" fillId="0" borderId="10" xfId="0" applyFont="1" applyBorder="1" applyAlignment="1">
      <alignment horizontal="left"/>
    </xf>
    <xf numFmtId="0" fontId="13" fillId="0" borderId="4" xfId="0" applyFont="1" applyBorder="1" applyAlignment="1" applyProtection="1">
      <alignment horizontal="center" shrinkToFit="1"/>
      <protection locked="0"/>
    </xf>
    <xf numFmtId="0" fontId="13" fillId="0" borderId="15" xfId="0" applyFont="1" applyBorder="1" applyAlignment="1" applyProtection="1">
      <alignment horizontal="center" shrinkToFit="1"/>
      <protection locked="0"/>
    </xf>
    <xf numFmtId="0" fontId="13" fillId="0" borderId="7" xfId="0" applyFont="1" applyBorder="1" applyAlignment="1" applyProtection="1">
      <alignment horizontal="center" shrinkToFit="1"/>
      <protection locked="0"/>
    </xf>
    <xf numFmtId="0" fontId="13" fillId="0" borderId="9" xfId="0" applyFont="1" applyBorder="1" applyAlignment="1" applyProtection="1">
      <alignment horizontal="center" shrinkToFit="1"/>
      <protection locked="0"/>
    </xf>
    <xf numFmtId="4" fontId="13" fillId="0" borderId="16" xfId="0" applyNumberFormat="1" applyFont="1" applyBorder="1" applyAlignment="1" applyProtection="1">
      <alignment horizontal="center" shrinkToFit="1"/>
      <protection locked="0"/>
    </xf>
    <xf numFmtId="4" fontId="13" fillId="0" borderId="15" xfId="0" applyNumberFormat="1" applyFont="1" applyBorder="1" applyAlignment="1" applyProtection="1">
      <alignment horizontal="center" shrinkToFit="1"/>
      <protection locked="0"/>
    </xf>
    <xf numFmtId="4" fontId="13" fillId="0" borderId="7" xfId="0" applyNumberFormat="1" applyFont="1" applyBorder="1" applyAlignment="1" applyProtection="1">
      <alignment horizontal="center" shrinkToFit="1"/>
      <protection locked="0"/>
    </xf>
    <xf numFmtId="0" fontId="13" fillId="0" borderId="0" xfId="0" applyFont="1" applyAlignment="1">
      <alignment horizontal="center"/>
    </xf>
    <xf numFmtId="0" fontId="31" fillId="0" borderId="7" xfId="0" applyFont="1" applyBorder="1" applyAlignment="1">
      <alignment horizontal="center" vertical="center" textRotation="90"/>
    </xf>
    <xf numFmtId="0" fontId="31" fillId="0" borderId="17" xfId="0" applyFont="1" applyBorder="1" applyAlignment="1">
      <alignment horizontal="center" vertical="center" textRotation="90" wrapText="1"/>
    </xf>
    <xf numFmtId="0" fontId="13" fillId="0" borderId="16" xfId="0" applyFont="1" applyBorder="1" applyAlignment="1" applyProtection="1">
      <alignment horizontal="center" shrinkToFit="1"/>
      <protection locked="0"/>
    </xf>
    <xf numFmtId="0" fontId="14" fillId="2" borderId="0" xfId="0" applyFont="1" applyFill="1" applyAlignment="1">
      <alignment horizontal="right"/>
    </xf>
    <xf numFmtId="0" fontId="9" fillId="2" borderId="0" xfId="0" applyFont="1" applyFill="1" applyAlignment="1">
      <alignment shrinkToFit="1"/>
    </xf>
    <xf numFmtId="0" fontId="14" fillId="2" borderId="0" xfId="0" applyFont="1" applyFill="1"/>
    <xf numFmtId="0" fontId="18" fillId="0" borderId="0" xfId="0" applyFont="1" applyAlignment="1">
      <alignment horizontal="right"/>
    </xf>
    <xf numFmtId="0" fontId="11" fillId="0" borderId="1" xfId="0" applyFont="1" applyBorder="1" applyAlignment="1">
      <alignment horizontal="left"/>
    </xf>
    <xf numFmtId="0" fontId="11" fillId="0" borderId="9" xfId="0" applyFont="1" applyBorder="1" applyAlignment="1">
      <alignment horizontal="left"/>
    </xf>
    <xf numFmtId="0" fontId="63" fillId="3" borderId="0" xfId="0" applyFont="1" applyFill="1"/>
    <xf numFmtId="0" fontId="64" fillId="3" borderId="0" xfId="0" applyFont="1" applyFill="1" applyAlignment="1">
      <alignment horizontal="left"/>
    </xf>
    <xf numFmtId="0" fontId="9" fillId="2" borderId="0" xfId="0" applyFont="1" applyFill="1" applyAlignment="1">
      <alignment horizontal="center"/>
    </xf>
    <xf numFmtId="0" fontId="11" fillId="0" borderId="0" xfId="0" applyFont="1" applyAlignment="1">
      <alignment horizontal="left"/>
    </xf>
    <xf numFmtId="0" fontId="22" fillId="0" borderId="1" xfId="0" applyFont="1" applyBorder="1" applyAlignment="1">
      <alignment horizontal="center"/>
    </xf>
    <xf numFmtId="0" fontId="6" fillId="0" borderId="0" xfId="0" applyFont="1" applyAlignment="1">
      <alignment horizontal="center"/>
    </xf>
    <xf numFmtId="0" fontId="14" fillId="0" borderId="6"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8" xfId="0" applyFont="1" applyBorder="1"/>
    <xf numFmtId="0" fontId="26" fillId="2" borderId="0" xfId="0" applyFont="1" applyFill="1"/>
    <xf numFmtId="0" fontId="16" fillId="0" borderId="3" xfId="0" applyFont="1" applyBorder="1" applyAlignment="1">
      <alignment horizontal="center"/>
    </xf>
    <xf numFmtId="0" fontId="16" fillId="0" borderId="6" xfId="0" applyFont="1" applyBorder="1" applyAlignment="1">
      <alignment horizontal="center"/>
    </xf>
    <xf numFmtId="0" fontId="16" fillId="0" borderId="0" xfId="0" applyFont="1" applyProtection="1">
      <protection locked="0"/>
    </xf>
    <xf numFmtId="0" fontId="14" fillId="0" borderId="0" xfId="0" applyFont="1" applyAlignment="1">
      <alignment shrinkToFit="1"/>
    </xf>
    <xf numFmtId="0" fontId="16" fillId="0" borderId="0" xfId="0" applyFont="1" applyAlignment="1">
      <alignment horizontal="right"/>
    </xf>
    <xf numFmtId="0" fontId="9" fillId="0" borderId="0" xfId="0" applyFont="1" applyAlignment="1">
      <alignment horizontal="right"/>
    </xf>
    <xf numFmtId="0" fontId="26" fillId="0" borderId="0" xfId="0" applyFont="1"/>
    <xf numFmtId="0" fontId="39" fillId="0" borderId="0" xfId="0" applyFont="1" applyAlignment="1">
      <alignment shrinkToFit="1"/>
    </xf>
    <xf numFmtId="0" fontId="39" fillId="0" borderId="0" xfId="0" applyFont="1" applyAlignment="1">
      <alignment horizontal="center" shrinkToFit="1"/>
    </xf>
    <xf numFmtId="0" fontId="40" fillId="0" borderId="0" xfId="0" applyFont="1"/>
    <xf numFmtId="0" fontId="40" fillId="0" borderId="0" xfId="0" applyFont="1" applyAlignment="1">
      <alignment horizontal="center"/>
    </xf>
    <xf numFmtId="0" fontId="41" fillId="0" borderId="0" xfId="0" applyFont="1"/>
    <xf numFmtId="0" fontId="39" fillId="0" borderId="0" xfId="0" applyFont="1"/>
    <xf numFmtId="0" fontId="39" fillId="0" borderId="0" xfId="0" applyFont="1" applyAlignment="1">
      <alignment horizontal="center"/>
    </xf>
    <xf numFmtId="0" fontId="14" fillId="0" borderId="0" xfId="0" applyFont="1" applyAlignment="1">
      <alignment horizontal="left"/>
    </xf>
    <xf numFmtId="164" fontId="14" fillId="0" borderId="0" xfId="0" applyNumberFormat="1" applyFont="1" applyAlignment="1">
      <alignment shrinkToFit="1"/>
    </xf>
    <xf numFmtId="164" fontId="14" fillId="0" borderId="0" xfId="0" applyNumberFormat="1" applyFont="1" applyAlignment="1">
      <alignment horizontal="right" shrinkToFit="1"/>
    </xf>
    <xf numFmtId="0" fontId="21" fillId="0" borderId="0" xfId="0" applyFont="1"/>
    <xf numFmtId="0" fontId="21" fillId="0" borderId="0" xfId="0" applyFont="1" applyAlignment="1">
      <alignment horizontal="center"/>
    </xf>
    <xf numFmtId="165" fontId="16" fillId="0" borderId="0" xfId="0" applyNumberFormat="1" applyFont="1" applyAlignment="1">
      <alignment horizontal="center"/>
    </xf>
    <xf numFmtId="165" fontId="9" fillId="0" borderId="0" xfId="0" applyNumberFormat="1" applyFont="1" applyAlignment="1">
      <alignment horizontal="center"/>
    </xf>
    <xf numFmtId="0" fontId="16" fillId="0" borderId="2" xfId="0" applyFont="1" applyBorder="1" applyAlignment="1">
      <alignment horizontal="center"/>
    </xf>
    <xf numFmtId="14" fontId="14" fillId="0" borderId="0" xfId="0" applyNumberFormat="1" applyFont="1"/>
    <xf numFmtId="0" fontId="16" fillId="2" borderId="0" xfId="0" applyFont="1" applyFill="1" applyAlignment="1">
      <alignment horizontal="left"/>
    </xf>
    <xf numFmtId="0" fontId="16" fillId="0" borderId="19" xfId="0" applyFont="1" applyBorder="1" applyAlignment="1">
      <alignment horizontal="center"/>
    </xf>
    <xf numFmtId="0" fontId="16" fillId="0" borderId="20" xfId="0" applyFont="1" applyBorder="1" applyAlignment="1">
      <alignment horizontal="center"/>
    </xf>
    <xf numFmtId="0" fontId="26" fillId="2" borderId="0" xfId="0" applyFont="1" applyFill="1" applyAlignment="1">
      <alignment horizontal="center"/>
    </xf>
    <xf numFmtId="0" fontId="24" fillId="2" borderId="6" xfId="0" applyFont="1" applyFill="1" applyBorder="1" applyAlignment="1">
      <alignment horizontal="center"/>
    </xf>
    <xf numFmtId="0" fontId="24" fillId="2" borderId="2" xfId="0" applyFont="1" applyFill="1" applyBorder="1" applyAlignment="1">
      <alignment horizontal="center"/>
    </xf>
    <xf numFmtId="0" fontId="27" fillId="2" borderId="3" xfId="0" applyFont="1" applyFill="1" applyBorder="1" applyAlignment="1">
      <alignment horizontal="center"/>
    </xf>
    <xf numFmtId="0" fontId="26" fillId="0" borderId="0" xfId="0" applyFont="1" applyAlignment="1">
      <alignment shrinkToFit="1"/>
    </xf>
    <xf numFmtId="0" fontId="16" fillId="0" borderId="0" xfId="0" applyFont="1" applyAlignment="1">
      <alignment horizontal="center" shrinkToFit="1"/>
    </xf>
    <xf numFmtId="0" fontId="36" fillId="0" borderId="0" xfId="0" applyFont="1" applyAlignment="1">
      <alignment horizontal="left"/>
    </xf>
    <xf numFmtId="49" fontId="14" fillId="0" borderId="0" xfId="0" applyNumberFormat="1" applyFont="1"/>
    <xf numFmtId="49" fontId="14" fillId="0" borderId="0" xfId="0" applyNumberFormat="1" applyFont="1" applyAlignment="1">
      <alignment horizontal="center"/>
    </xf>
    <xf numFmtId="0" fontId="14" fillId="0" borderId="4" xfId="0" applyFont="1" applyBorder="1" applyAlignment="1" applyProtection="1">
      <alignment horizontal="center"/>
      <protection locked="0"/>
    </xf>
    <xf numFmtId="0" fontId="26" fillId="2" borderId="0" xfId="0" applyFont="1" applyFill="1" applyAlignment="1">
      <alignment horizontal="left"/>
    </xf>
    <xf numFmtId="0" fontId="12" fillId="0" borderId="0" xfId="0" applyFont="1" applyAlignment="1">
      <alignment horizontal="center"/>
    </xf>
    <xf numFmtId="0" fontId="65" fillId="3" borderId="0" xfId="0" applyFont="1" applyFill="1"/>
    <xf numFmtId="0" fontId="22" fillId="0" borderId="0" xfId="0" applyFont="1" applyAlignment="1">
      <alignment horizontal="center"/>
    </xf>
    <xf numFmtId="1" fontId="11" fillId="0" borderId="0" xfId="0" applyNumberFormat="1" applyFont="1" applyAlignment="1">
      <alignment horizontal="center" shrinkToFit="1"/>
    </xf>
    <xf numFmtId="164" fontId="16" fillId="0" borderId="0" xfId="0" applyNumberFormat="1" applyFont="1" applyAlignment="1">
      <alignment horizontal="center"/>
    </xf>
    <xf numFmtId="0" fontId="16" fillId="2" borderId="0" xfId="0" applyFont="1" applyFill="1" applyAlignment="1">
      <alignment horizontal="center"/>
    </xf>
    <xf numFmtId="14" fontId="14" fillId="0" borderId="0" xfId="0" applyNumberFormat="1" applyFont="1" applyAlignment="1">
      <alignment horizontal="center"/>
    </xf>
    <xf numFmtId="0" fontId="11" fillId="2" borderId="0" xfId="0" applyFont="1" applyFill="1" applyAlignment="1">
      <alignment horizontal="center"/>
    </xf>
    <xf numFmtId="0" fontId="26" fillId="2" borderId="6" xfId="0" applyFont="1" applyFill="1" applyBorder="1" applyAlignment="1">
      <alignment horizontal="center"/>
    </xf>
    <xf numFmtId="0" fontId="26" fillId="2" borderId="2" xfId="0" applyFont="1" applyFill="1" applyBorder="1" applyAlignment="1">
      <alignment horizontal="center"/>
    </xf>
    <xf numFmtId="0" fontId="26" fillId="2" borderId="3" xfId="0" applyFont="1" applyFill="1" applyBorder="1" applyAlignment="1">
      <alignment horizontal="center"/>
    </xf>
    <xf numFmtId="0" fontId="11" fillId="2" borderId="3" xfId="0" applyFont="1" applyFill="1" applyBorder="1" applyAlignment="1">
      <alignment horizontal="center"/>
    </xf>
    <xf numFmtId="0" fontId="1" fillId="0" borderId="0" xfId="0" applyFont="1" applyAlignment="1">
      <alignment horizontal="center" shrinkToFit="1"/>
    </xf>
    <xf numFmtId="0" fontId="3" fillId="0" borderId="0" xfId="0" applyFont="1" applyAlignment="1">
      <alignment horizontal="center"/>
    </xf>
    <xf numFmtId="0" fontId="49" fillId="0" borderId="0" xfId="0" applyFont="1"/>
    <xf numFmtId="9" fontId="14" fillId="0" borderId="0" xfId="0" applyNumberFormat="1" applyFont="1" applyAlignment="1">
      <alignment horizontal="left"/>
    </xf>
    <xf numFmtId="0" fontId="13" fillId="0" borderId="1" xfId="0" applyFont="1" applyBorder="1" applyAlignment="1">
      <alignment horizontal="center"/>
    </xf>
    <xf numFmtId="0" fontId="16" fillId="0" borderId="1" xfId="0" applyFont="1" applyBorder="1" applyAlignment="1" applyProtection="1">
      <alignment horizontal="center"/>
      <protection locked="0"/>
    </xf>
    <xf numFmtId="0" fontId="44" fillId="0" borderId="0" xfId="0" applyFont="1"/>
    <xf numFmtId="0" fontId="16" fillId="0" borderId="8" xfId="0" applyFont="1" applyBorder="1" applyAlignment="1">
      <alignment horizontal="center" shrinkToFit="1"/>
    </xf>
    <xf numFmtId="164" fontId="16" fillId="0" borderId="0" xfId="0" applyNumberFormat="1" applyFont="1" applyAlignment="1">
      <alignment horizontal="center" shrinkToFit="1"/>
    </xf>
    <xf numFmtId="0" fontId="16" fillId="0" borderId="9" xfId="0" applyFont="1" applyBorder="1" applyAlignment="1" applyProtection="1">
      <alignment horizontal="center"/>
      <protection locked="0"/>
    </xf>
    <xf numFmtId="0" fontId="51" fillId="0" borderId="0" xfId="0" applyFont="1"/>
    <xf numFmtId="0" fontId="5" fillId="0" borderId="0" xfId="2" applyFont="1" applyAlignment="1">
      <alignment horizontal="right" shrinkToFit="1"/>
    </xf>
    <xf numFmtId="0" fontId="52" fillId="3" borderId="0" xfId="2" applyFont="1" applyFill="1" applyAlignment="1" applyProtection="1">
      <alignment horizontal="center"/>
      <protection locked="0"/>
    </xf>
    <xf numFmtId="0" fontId="66" fillId="3" borderId="0" xfId="2" applyFont="1" applyFill="1" applyAlignment="1" applyProtection="1">
      <alignment horizontal="center" shrinkToFit="1"/>
      <protection locked="0"/>
    </xf>
    <xf numFmtId="0" fontId="52" fillId="3" borderId="0" xfId="0" applyFont="1" applyFill="1" applyProtection="1">
      <protection locked="0"/>
    </xf>
    <xf numFmtId="0" fontId="52" fillId="2" borderId="0" xfId="0" applyFont="1" applyFill="1" applyAlignment="1" applyProtection="1">
      <alignment shrinkToFit="1"/>
      <protection locked="0"/>
    </xf>
    <xf numFmtId="0" fontId="52" fillId="2" borderId="0" xfId="0" applyFont="1" applyFill="1" applyProtection="1">
      <protection locked="0"/>
    </xf>
    <xf numFmtId="0" fontId="54" fillId="0" borderId="0" xfId="2" applyFont="1" applyProtection="1">
      <protection locked="0"/>
    </xf>
    <xf numFmtId="0" fontId="54" fillId="0" borderId="1" xfId="2" applyFont="1" applyBorder="1" applyAlignment="1" applyProtection="1">
      <alignment horizontal="center" shrinkToFit="1"/>
      <protection locked="0"/>
    </xf>
    <xf numFmtId="0" fontId="54" fillId="0" borderId="0" xfId="0" applyFont="1" applyProtection="1">
      <protection locked="0"/>
    </xf>
    <xf numFmtId="0" fontId="52" fillId="0" borderId="0" xfId="0" applyFont="1" applyProtection="1">
      <protection locked="0"/>
    </xf>
    <xf numFmtId="0" fontId="55" fillId="0" borderId="0" xfId="0" applyFont="1" applyProtection="1">
      <protection locked="0"/>
    </xf>
    <xf numFmtId="0" fontId="9" fillId="0" borderId="0" xfId="0" applyFont="1" applyAlignment="1">
      <alignment vertical="top" wrapText="1"/>
    </xf>
    <xf numFmtId="0" fontId="64" fillId="2" borderId="0" xfId="2" applyFont="1" applyFill="1" applyAlignment="1">
      <alignment horizontal="center"/>
    </xf>
    <xf numFmtId="0" fontId="56" fillId="2" borderId="0" xfId="2" applyFont="1" applyFill="1" applyAlignment="1">
      <alignment horizontal="left"/>
    </xf>
    <xf numFmtId="0" fontId="9" fillId="0" borderId="0" xfId="0" applyFont="1" applyAlignment="1">
      <alignment horizontal="left"/>
    </xf>
    <xf numFmtId="0" fontId="5" fillId="0" borderId="0" xfId="2" applyFont="1" applyAlignment="1">
      <alignment horizontal="right"/>
    </xf>
    <xf numFmtId="0" fontId="57" fillId="0" borderId="0" xfId="0" applyFont="1"/>
    <xf numFmtId="0" fontId="58" fillId="0" borderId="0" xfId="0" applyFont="1" applyProtection="1">
      <protection locked="0"/>
    </xf>
    <xf numFmtId="0" fontId="55" fillId="0" borderId="0" xfId="0" applyFont="1"/>
    <xf numFmtId="0" fontId="58" fillId="0" borderId="0" xfId="0" applyFont="1"/>
    <xf numFmtId="0" fontId="4" fillId="0" borderId="0" xfId="0" applyFont="1" applyProtection="1">
      <protection locked="0"/>
    </xf>
    <xf numFmtId="0" fontId="16" fillId="0" borderId="9" xfId="0" applyFont="1" applyBorder="1" applyAlignment="1" applyProtection="1">
      <alignment shrinkToFit="1"/>
      <protection locked="0"/>
    </xf>
    <xf numFmtId="0" fontId="9" fillId="0" borderId="0" xfId="0" applyFont="1" applyAlignment="1">
      <alignment vertical="center"/>
    </xf>
    <xf numFmtId="0" fontId="16" fillId="0" borderId="1" xfId="0" applyFont="1" applyBorder="1" applyAlignment="1" applyProtection="1">
      <alignment shrinkToFit="1"/>
      <protection locked="0"/>
    </xf>
    <xf numFmtId="0" fontId="68" fillId="0" borderId="0" xfId="0" applyFont="1"/>
    <xf numFmtId="0" fontId="69" fillId="0" borderId="0" xfId="0" applyFont="1" applyAlignment="1">
      <alignment horizontal="center" vertical="top"/>
    </xf>
    <xf numFmtId="0" fontId="68" fillId="0" borderId="0" xfId="0" applyFont="1" applyAlignment="1">
      <alignment vertical="top"/>
    </xf>
    <xf numFmtId="0" fontId="22" fillId="0" borderId="0" xfId="0" applyFont="1" applyAlignment="1">
      <alignment vertical="top" wrapText="1"/>
    </xf>
    <xf numFmtId="0" fontId="22" fillId="0" borderId="0" xfId="0" applyFont="1" applyAlignment="1">
      <alignment horizontal="right" vertical="top"/>
    </xf>
    <xf numFmtId="0" fontId="9" fillId="0" borderId="29" xfId="0" applyFont="1" applyBorder="1" applyAlignment="1" applyProtection="1">
      <alignment horizontal="center"/>
      <protection locked="0"/>
    </xf>
    <xf numFmtId="0" fontId="53" fillId="2" borderId="0" xfId="0" applyFont="1" applyFill="1" applyProtection="1">
      <protection locked="0"/>
    </xf>
    <xf numFmtId="0" fontId="53" fillId="2" borderId="0" xfId="0" applyFont="1" applyFill="1" applyAlignment="1" applyProtection="1">
      <alignment shrinkToFit="1"/>
      <protection locked="0"/>
    </xf>
    <xf numFmtId="0" fontId="52" fillId="0" borderId="0" xfId="2" applyFont="1" applyAlignment="1">
      <alignment shrinkToFit="1"/>
    </xf>
    <xf numFmtId="0" fontId="52" fillId="0" borderId="0" xfId="0" applyFont="1"/>
    <xf numFmtId="0" fontId="52" fillId="0" borderId="0" xfId="2" applyFont="1"/>
    <xf numFmtId="0" fontId="52" fillId="0" borderId="0" xfId="2" applyFont="1" applyAlignment="1">
      <alignment horizontal="left"/>
    </xf>
    <xf numFmtId="0" fontId="52" fillId="0" borderId="0" xfId="2" applyFont="1" applyAlignment="1">
      <alignment horizontal="center"/>
    </xf>
    <xf numFmtId="0" fontId="53" fillId="0" borderId="1" xfId="2" applyFont="1" applyBorder="1" applyAlignment="1" applyProtection="1">
      <alignment horizontal="center" shrinkToFit="1"/>
      <protection locked="0"/>
    </xf>
    <xf numFmtId="0" fontId="53" fillId="0" borderId="1" xfId="2" applyFont="1" applyBorder="1" applyAlignment="1">
      <alignment horizontal="center" shrinkToFit="1"/>
    </xf>
    <xf numFmtId="0" fontId="52" fillId="0" borderId="0" xfId="2" applyFont="1" applyAlignment="1">
      <alignment horizontal="center" shrinkToFit="1"/>
    </xf>
    <xf numFmtId="0" fontId="75" fillId="0" borderId="0" xfId="2" applyFont="1" applyAlignment="1">
      <alignment horizontal="center"/>
    </xf>
    <xf numFmtId="0" fontId="53" fillId="2" borderId="0" xfId="2" applyFont="1" applyFill="1"/>
    <xf numFmtId="0" fontId="52" fillId="2" borderId="0" xfId="0" applyFont="1" applyFill="1" applyAlignment="1">
      <alignment shrinkToFit="1"/>
    </xf>
    <xf numFmtId="0" fontId="53" fillId="2" borderId="0" xfId="0" applyFont="1" applyFill="1" applyAlignment="1">
      <alignment horizontal="center" shrinkToFit="1"/>
    </xf>
    <xf numFmtId="0" fontId="53" fillId="2" borderId="0" xfId="0" applyFont="1" applyFill="1" applyAlignment="1">
      <alignment shrinkToFit="1"/>
    </xf>
    <xf numFmtId="0" fontId="52" fillId="0" borderId="0" xfId="0" applyFont="1" applyAlignment="1">
      <alignment shrinkToFit="1"/>
    </xf>
    <xf numFmtId="0" fontId="52" fillId="0" borderId="0" xfId="0" applyFont="1" applyAlignment="1">
      <alignment horizontal="center" shrinkToFit="1"/>
    </xf>
    <xf numFmtId="0" fontId="52" fillId="0" borderId="1" xfId="0" applyFont="1" applyBorder="1" applyAlignment="1" applyProtection="1">
      <alignment horizontal="center" shrinkToFit="1"/>
      <protection locked="0"/>
    </xf>
    <xf numFmtId="0" fontId="52" fillId="0" borderId="1" xfId="0" applyFont="1" applyBorder="1"/>
    <xf numFmtId="0" fontId="76" fillId="0" borderId="0" xfId="2" applyFont="1" applyAlignment="1">
      <alignment horizontal="center" shrinkToFit="1"/>
    </xf>
    <xf numFmtId="0" fontId="52" fillId="0" borderId="6" xfId="0" applyFont="1" applyBorder="1"/>
    <xf numFmtId="0" fontId="52" fillId="0" borderId="3" xfId="0" applyFont="1" applyBorder="1"/>
    <xf numFmtId="0" fontId="52" fillId="0" borderId="1" xfId="0" applyFont="1" applyBorder="1" applyAlignment="1">
      <alignment shrinkToFit="1"/>
    </xf>
    <xf numFmtId="0" fontId="52" fillId="0" borderId="10" xfId="0" applyFont="1" applyBorder="1"/>
    <xf numFmtId="0" fontId="52" fillId="0" borderId="0" xfId="2" applyFont="1" applyAlignment="1">
      <alignment horizontal="left" shrinkToFit="1"/>
    </xf>
    <xf numFmtId="0" fontId="53" fillId="0" borderId="0" xfId="2" applyFont="1" applyAlignment="1" applyProtection="1">
      <alignment horizontal="left" shrinkToFit="1"/>
      <protection locked="0"/>
    </xf>
    <xf numFmtId="0" fontId="52" fillId="0" borderId="0" xfId="2" applyFont="1" applyAlignment="1">
      <alignment horizontal="left" wrapText="1"/>
    </xf>
    <xf numFmtId="0" fontId="52" fillId="0" borderId="10" xfId="2" applyFont="1" applyBorder="1" applyAlignment="1">
      <alignment horizontal="left"/>
    </xf>
    <xf numFmtId="0" fontId="52" fillId="0" borderId="0" xfId="2" applyFont="1" applyAlignment="1" applyProtection="1">
      <alignment shrinkToFit="1"/>
      <protection locked="0"/>
    </xf>
    <xf numFmtId="0" fontId="53" fillId="0" borderId="0" xfId="2" applyFont="1" applyAlignment="1" applyProtection="1">
      <alignment shrinkToFit="1"/>
      <protection locked="0"/>
    </xf>
    <xf numFmtId="0" fontId="52" fillId="0" borderId="0" xfId="2" applyFont="1" applyAlignment="1" applyProtection="1">
      <alignment horizontal="left" shrinkToFit="1"/>
      <protection locked="0"/>
    </xf>
    <xf numFmtId="0" fontId="52" fillId="0" borderId="0" xfId="0" applyFont="1" applyAlignment="1" applyProtection="1">
      <alignment shrinkToFit="1"/>
      <protection locked="0"/>
    </xf>
    <xf numFmtId="0" fontId="53" fillId="0" borderId="0" xfId="2" applyFont="1" applyAlignment="1">
      <alignment shrinkToFit="1"/>
    </xf>
    <xf numFmtId="0" fontId="53" fillId="0" borderId="1" xfId="0" applyFont="1" applyBorder="1"/>
    <xf numFmtId="0" fontId="53" fillId="0" borderId="1" xfId="0" applyFont="1" applyBorder="1" applyAlignment="1">
      <alignment shrinkToFit="1"/>
    </xf>
    <xf numFmtId="0" fontId="53" fillId="0" borderId="0" xfId="0" applyFont="1"/>
    <xf numFmtId="0" fontId="53" fillId="0" borderId="0" xfId="0" applyFont="1" applyAlignment="1">
      <alignment shrinkToFit="1"/>
    </xf>
    <xf numFmtId="0" fontId="52" fillId="0" borderId="1" xfId="0" applyFont="1" applyBorder="1" applyAlignment="1" applyProtection="1">
      <alignment horizontal="center"/>
      <protection locked="0"/>
    </xf>
    <xf numFmtId="0" fontId="73" fillId="0" borderId="0" xfId="0" applyFont="1" applyAlignment="1" applyProtection="1">
      <alignment wrapText="1"/>
      <protection locked="0"/>
    </xf>
    <xf numFmtId="0" fontId="52" fillId="0" borderId="0" xfId="2" applyFont="1" applyAlignment="1" applyProtection="1">
      <alignment horizontal="center"/>
      <protection locked="0"/>
    </xf>
    <xf numFmtId="0" fontId="53" fillId="0" borderId="0" xfId="2" applyFont="1" applyAlignment="1" applyProtection="1">
      <alignment horizontal="center" shrinkToFit="1"/>
      <protection locked="0"/>
    </xf>
    <xf numFmtId="0" fontId="53" fillId="0" borderId="0" xfId="0" applyFont="1" applyAlignment="1" applyProtection="1">
      <alignment horizontal="center"/>
      <protection locked="0"/>
    </xf>
    <xf numFmtId="0" fontId="52" fillId="0" borderId="0" xfId="2" applyFont="1" applyAlignment="1" applyProtection="1">
      <alignment horizontal="center" shrinkToFit="1"/>
      <protection locked="0"/>
    </xf>
    <xf numFmtId="0" fontId="52" fillId="0" borderId="8" xfId="2" applyFont="1" applyBorder="1" applyAlignment="1" applyProtection="1">
      <alignment horizontal="center" shrinkToFit="1"/>
      <protection locked="0"/>
    </xf>
    <xf numFmtId="0" fontId="75" fillId="2" borderId="0" xfId="2" applyFont="1" applyFill="1" applyAlignment="1" applyProtection="1">
      <alignment horizontal="center"/>
      <protection locked="0"/>
    </xf>
    <xf numFmtId="0" fontId="52" fillId="2" borderId="0" xfId="2" applyFont="1" applyFill="1" applyAlignment="1" applyProtection="1">
      <alignment shrinkToFit="1"/>
      <protection locked="0"/>
    </xf>
    <xf numFmtId="0" fontId="53" fillId="0" borderId="1" xfId="2" applyFont="1" applyBorder="1" applyAlignment="1" applyProtection="1">
      <alignment horizontal="left"/>
      <protection locked="0"/>
    </xf>
    <xf numFmtId="0" fontId="53" fillId="0" borderId="1" xfId="0" applyFont="1" applyBorder="1" applyProtection="1">
      <protection locked="0"/>
    </xf>
    <xf numFmtId="0" fontId="73" fillId="0" borderId="1" xfId="0" applyFont="1" applyBorder="1" applyAlignment="1" applyProtection="1">
      <alignment wrapText="1"/>
      <protection locked="0"/>
    </xf>
    <xf numFmtId="0" fontId="79" fillId="0" borderId="0" xfId="1" applyFont="1" applyAlignment="1">
      <alignment horizontal="left" shrinkToFit="1"/>
      <protection locked="0"/>
    </xf>
    <xf numFmtId="0" fontId="52" fillId="0" borderId="1" xfId="2" applyFont="1" applyBorder="1" applyAlignment="1" applyProtection="1">
      <alignment horizontal="left" wrapText="1"/>
      <protection locked="0"/>
    </xf>
    <xf numFmtId="0" fontId="52" fillId="0" borderId="0" xfId="2" applyFont="1" applyProtection="1">
      <protection locked="0"/>
    </xf>
    <xf numFmtId="0" fontId="53" fillId="2" borderId="0" xfId="0" applyFont="1" applyFill="1" applyAlignment="1" applyProtection="1">
      <alignment horizontal="center"/>
      <protection locked="0"/>
    </xf>
    <xf numFmtId="0" fontId="52" fillId="0" borderId="0" xfId="0" applyFont="1" applyAlignment="1" applyProtection="1">
      <alignment textRotation="90" wrapText="1"/>
      <protection locked="0"/>
    </xf>
    <xf numFmtId="0" fontId="53" fillId="0" borderId="0" xfId="0" applyFont="1" applyAlignment="1" applyProtection="1">
      <alignment horizontal="left" wrapText="1"/>
      <protection locked="0"/>
    </xf>
    <xf numFmtId="0" fontId="53" fillId="2" borderId="0" xfId="0" applyFont="1" applyFill="1" applyAlignment="1" applyProtection="1">
      <alignment horizontal="left" textRotation="90" wrapText="1"/>
      <protection locked="0"/>
    </xf>
    <xf numFmtId="0" fontId="53" fillId="0" borderId="0" xfId="0" applyFont="1" applyAlignment="1" applyProtection="1">
      <alignment horizontal="right" wrapText="1"/>
      <protection locked="0"/>
    </xf>
    <xf numFmtId="0" fontId="52" fillId="0" borderId="21" xfId="0" applyFont="1" applyBorder="1" applyAlignment="1" applyProtection="1">
      <alignment wrapText="1"/>
      <protection locked="0"/>
    </xf>
    <xf numFmtId="0" fontId="75" fillId="0" borderId="21" xfId="0" applyFont="1" applyBorder="1" applyAlignment="1" applyProtection="1">
      <alignment horizontal="left" wrapText="1"/>
      <protection locked="0"/>
    </xf>
    <xf numFmtId="0" fontId="75" fillId="2" borderId="21" xfId="0" applyFont="1" applyFill="1" applyBorder="1" applyAlignment="1" applyProtection="1">
      <alignment horizontal="left" wrapText="1"/>
      <protection locked="0"/>
    </xf>
    <xf numFmtId="0" fontId="53" fillId="0" borderId="21" xfId="0" applyFont="1" applyBorder="1" applyAlignment="1" applyProtection="1">
      <alignment horizontal="right" wrapText="1"/>
      <protection locked="0"/>
    </xf>
    <xf numFmtId="0" fontId="75" fillId="2" borderId="0" xfId="0" applyFont="1" applyFill="1" applyAlignment="1" applyProtection="1">
      <alignment wrapText="1"/>
      <protection locked="0"/>
    </xf>
    <xf numFmtId="0" fontId="75" fillId="2" borderId="0" xfId="0" applyFont="1" applyFill="1" applyAlignment="1" applyProtection="1">
      <alignment horizontal="left" wrapText="1"/>
      <protection locked="0"/>
    </xf>
    <xf numFmtId="0" fontId="80" fillId="2" borderId="0" xfId="0" applyFont="1" applyFill="1" applyAlignment="1" applyProtection="1">
      <alignment horizontal="center" wrapText="1"/>
      <protection locked="0"/>
    </xf>
    <xf numFmtId="0" fontId="52" fillId="0" borderId="0" xfId="0" applyFont="1" applyAlignment="1" applyProtection="1">
      <alignment wrapText="1"/>
      <protection locked="0"/>
    </xf>
    <xf numFmtId="0" fontId="52" fillId="0" borderId="0" xfId="0" applyFont="1" applyAlignment="1" applyProtection="1">
      <alignment horizontal="center"/>
      <protection locked="0"/>
    </xf>
    <xf numFmtId="0" fontId="52" fillId="2" borderId="0" xfId="0" applyFont="1" applyFill="1" applyAlignment="1" applyProtection="1">
      <alignment horizontal="center"/>
      <protection locked="0"/>
    </xf>
    <xf numFmtId="0" fontId="52" fillId="0" borderId="0" xfId="0" applyFont="1" applyAlignment="1" applyProtection="1">
      <alignment horizontal="center" textRotation="90" wrapText="1"/>
      <protection locked="0"/>
    </xf>
    <xf numFmtId="0" fontId="75" fillId="0" borderId="21" xfId="0" applyFont="1" applyBorder="1" applyAlignment="1" applyProtection="1">
      <alignment horizontal="center" wrapText="1"/>
      <protection locked="0"/>
    </xf>
    <xf numFmtId="0" fontId="80" fillId="7" borderId="0" xfId="0" applyFont="1" applyFill="1" applyAlignment="1" applyProtection="1">
      <alignment wrapText="1"/>
      <protection locked="0"/>
    </xf>
    <xf numFmtId="0" fontId="80" fillId="7" borderId="0" xfId="0" applyFont="1" applyFill="1" applyAlignment="1" applyProtection="1">
      <alignment horizontal="left" wrapText="1"/>
      <protection locked="0"/>
    </xf>
    <xf numFmtId="0" fontId="80" fillId="6" borderId="0" xfId="0" applyFont="1" applyFill="1" applyAlignment="1" applyProtection="1">
      <alignment wrapText="1"/>
      <protection locked="0"/>
    </xf>
    <xf numFmtId="0" fontId="80" fillId="6" borderId="0" xfId="0" applyFont="1" applyFill="1" applyAlignment="1" applyProtection="1">
      <alignment horizontal="left" wrapText="1"/>
      <protection locked="0"/>
    </xf>
    <xf numFmtId="0" fontId="80" fillId="5" borderId="0" xfId="0" applyFont="1" applyFill="1" applyAlignment="1" applyProtection="1">
      <alignment wrapText="1"/>
      <protection locked="0"/>
    </xf>
    <xf numFmtId="0" fontId="80" fillId="5" borderId="0" xfId="0" applyFont="1" applyFill="1" applyAlignment="1" applyProtection="1">
      <alignment horizontal="left" wrapText="1"/>
      <protection locked="0"/>
    </xf>
    <xf numFmtId="0" fontId="80" fillId="4" borderId="0" xfId="0" applyFont="1" applyFill="1" applyAlignment="1" applyProtection="1">
      <alignment wrapText="1"/>
      <protection locked="0"/>
    </xf>
    <xf numFmtId="0" fontId="80" fillId="4" borderId="0" xfId="0" applyFont="1" applyFill="1" applyAlignment="1" applyProtection="1">
      <alignment horizontal="left" wrapText="1"/>
      <protection locked="0"/>
    </xf>
    <xf numFmtId="0" fontId="52" fillId="0" borderId="4" xfId="0" applyFont="1" applyBorder="1" applyProtection="1">
      <protection locked="0"/>
    </xf>
    <xf numFmtId="0" fontId="52" fillId="0" borderId="4" xfId="0" applyFont="1" applyBorder="1" applyAlignment="1" applyProtection="1">
      <alignment horizontal="center"/>
      <protection locked="0"/>
    </xf>
    <xf numFmtId="0" fontId="52" fillId="2" borderId="0" xfId="0" applyFont="1" applyFill="1" applyAlignment="1" applyProtection="1">
      <alignment textRotation="90" wrapText="1"/>
      <protection locked="0"/>
    </xf>
    <xf numFmtId="0" fontId="52" fillId="2" borderId="21" xfId="0" applyFont="1" applyFill="1" applyBorder="1" applyAlignment="1" applyProtection="1">
      <alignment wrapText="1"/>
      <protection locked="0"/>
    </xf>
    <xf numFmtId="0" fontId="80" fillId="2" borderId="0" xfId="0" applyFont="1" applyFill="1" applyAlignment="1" applyProtection="1">
      <alignment wrapText="1"/>
      <protection locked="0"/>
    </xf>
    <xf numFmtId="0" fontId="80" fillId="6" borderId="29" xfId="0" applyFont="1" applyFill="1" applyBorder="1" applyAlignment="1" applyProtection="1">
      <alignment horizontal="left" wrapText="1"/>
      <protection locked="0"/>
    </xf>
    <xf numFmtId="0" fontId="80" fillId="6" borderId="10" xfId="0" applyFont="1" applyFill="1" applyBorder="1" applyAlignment="1" applyProtection="1">
      <alignment horizontal="left" wrapText="1"/>
      <protection locked="0"/>
    </xf>
    <xf numFmtId="0" fontId="80" fillId="5" borderId="29" xfId="0" applyFont="1" applyFill="1" applyBorder="1" applyAlignment="1" applyProtection="1">
      <alignment horizontal="left" wrapText="1"/>
      <protection locked="0"/>
    </xf>
    <xf numFmtId="0" fontId="80" fillId="5" borderId="10" xfId="0" applyFont="1" applyFill="1" applyBorder="1" applyAlignment="1" applyProtection="1">
      <alignment horizontal="left" wrapText="1"/>
      <protection locked="0"/>
    </xf>
    <xf numFmtId="0" fontId="80" fillId="4" borderId="3" xfId="0" applyFont="1" applyFill="1" applyBorder="1" applyAlignment="1" applyProtection="1">
      <alignment horizontal="left" wrapText="1"/>
      <protection locked="0"/>
    </xf>
    <xf numFmtId="0" fontId="80" fillId="4" borderId="1" xfId="0" applyFont="1" applyFill="1" applyBorder="1" applyAlignment="1" applyProtection="1">
      <alignment horizontal="left" wrapText="1"/>
      <protection locked="0"/>
    </xf>
    <xf numFmtId="0" fontId="80" fillId="4" borderId="6" xfId="0" applyFont="1" applyFill="1" applyBorder="1" applyAlignment="1" applyProtection="1">
      <alignment horizontal="left" wrapText="1"/>
      <protection locked="0"/>
    </xf>
    <xf numFmtId="0" fontId="80" fillId="6" borderId="4" xfId="0" applyFont="1" applyFill="1" applyBorder="1" applyAlignment="1" applyProtection="1">
      <alignment horizontal="left" wrapText="1"/>
      <protection locked="0"/>
    </xf>
    <xf numFmtId="0" fontId="80" fillId="6" borderId="4" xfId="0" applyFont="1" applyFill="1" applyBorder="1" applyAlignment="1" applyProtection="1">
      <alignment horizontal="center" wrapText="1"/>
      <protection locked="0"/>
    </xf>
    <xf numFmtId="0" fontId="80" fillId="5" borderId="4" xfId="0" applyFont="1" applyFill="1" applyBorder="1" applyAlignment="1" applyProtection="1">
      <alignment horizontal="left" wrapText="1"/>
      <protection locked="0"/>
    </xf>
    <xf numFmtId="0" fontId="80" fillId="5" borderId="4" xfId="0" applyFont="1" applyFill="1" applyBorder="1" applyAlignment="1" applyProtection="1">
      <alignment horizontal="center" wrapText="1"/>
      <protection locked="0"/>
    </xf>
    <xf numFmtId="0" fontId="80" fillId="4" borderId="4" xfId="0" applyFont="1" applyFill="1" applyBorder="1" applyAlignment="1" applyProtection="1">
      <alignment horizontal="left" wrapText="1"/>
      <protection locked="0"/>
    </xf>
    <xf numFmtId="0" fontId="80" fillId="4" borderId="4" xfId="0" applyFont="1" applyFill="1" applyBorder="1" applyAlignment="1" applyProtection="1">
      <alignment horizontal="center" wrapText="1"/>
      <protection locked="0"/>
    </xf>
    <xf numFmtId="0" fontId="80" fillId="7" borderId="2" xfId="0" applyFont="1" applyFill="1" applyBorder="1" applyAlignment="1" applyProtection="1">
      <alignment horizontal="left" wrapText="1"/>
      <protection locked="0"/>
    </xf>
    <xf numFmtId="0" fontId="80" fillId="7" borderId="2" xfId="0" applyFont="1" applyFill="1" applyBorder="1" applyAlignment="1" applyProtection="1">
      <alignment horizontal="center" wrapText="1"/>
      <protection locked="0"/>
    </xf>
    <xf numFmtId="0" fontId="80" fillId="7" borderId="29" xfId="0" applyFont="1" applyFill="1" applyBorder="1" applyAlignment="1" applyProtection="1">
      <alignment horizontal="left" wrapText="1"/>
      <protection locked="0"/>
    </xf>
    <xf numFmtId="0" fontId="80" fillId="7" borderId="10" xfId="0" applyFont="1" applyFill="1" applyBorder="1" applyAlignment="1" applyProtection="1">
      <alignment horizontal="left" wrapText="1"/>
      <protection locked="0"/>
    </xf>
    <xf numFmtId="0" fontId="53" fillId="2" borderId="21" xfId="0" applyFont="1" applyFill="1" applyBorder="1" applyAlignment="1" applyProtection="1">
      <alignment horizontal="left" textRotation="90" wrapText="1"/>
      <protection locked="0"/>
    </xf>
    <xf numFmtId="49" fontId="52" fillId="0" borderId="0" xfId="0" applyNumberFormat="1" applyFont="1" applyAlignment="1" applyProtection="1">
      <alignment horizontal="center"/>
      <protection locked="0"/>
    </xf>
    <xf numFmtId="49" fontId="53" fillId="2" borderId="0" xfId="0" applyNumberFormat="1" applyFont="1" applyFill="1" applyAlignment="1" applyProtection="1">
      <alignment horizontal="center"/>
      <protection locked="0"/>
    </xf>
    <xf numFmtId="49" fontId="53" fillId="0" borderId="0" xfId="0" applyNumberFormat="1" applyFont="1" applyAlignment="1" applyProtection="1">
      <alignment horizontal="center" wrapText="1"/>
      <protection locked="0"/>
    </xf>
    <xf numFmtId="49" fontId="75" fillId="0" borderId="21" xfId="0" applyNumberFormat="1" applyFont="1" applyBorder="1" applyAlignment="1" applyProtection="1">
      <alignment horizontal="center" wrapText="1"/>
      <protection locked="0"/>
    </xf>
    <xf numFmtId="49" fontId="80" fillId="7" borderId="0" xfId="0" applyNumberFormat="1" applyFont="1" applyFill="1" applyAlignment="1" applyProtection="1">
      <alignment horizontal="center" wrapText="1"/>
      <protection locked="0"/>
    </xf>
    <xf numFmtId="49" fontId="80" fillId="6" borderId="0" xfId="0" applyNumberFormat="1" applyFont="1" applyFill="1" applyAlignment="1" applyProtection="1">
      <alignment horizontal="center" wrapText="1"/>
      <protection locked="0"/>
    </xf>
    <xf numFmtId="49" fontId="80" fillId="5" borderId="0" xfId="0" applyNumberFormat="1" applyFont="1" applyFill="1" applyAlignment="1" applyProtection="1">
      <alignment horizontal="center" wrapText="1"/>
      <protection locked="0"/>
    </xf>
    <xf numFmtId="49" fontId="80" fillId="4" borderId="0" xfId="0" applyNumberFormat="1" applyFont="1" applyFill="1" applyAlignment="1" applyProtection="1">
      <alignment horizontal="center" wrapText="1"/>
      <protection locked="0"/>
    </xf>
    <xf numFmtId="49" fontId="52" fillId="0" borderId="4" xfId="0" applyNumberFormat="1" applyFont="1" applyBorder="1" applyAlignment="1" applyProtection="1">
      <alignment horizontal="center"/>
      <protection locked="0"/>
    </xf>
    <xf numFmtId="0" fontId="52" fillId="0" borderId="0" xfId="0" applyFont="1" applyAlignment="1" applyProtection="1">
      <alignment horizontal="left" textRotation="90" wrapText="1"/>
      <protection locked="0"/>
    </xf>
    <xf numFmtId="0" fontId="14" fillId="2" borderId="0" xfId="0" applyFont="1" applyFill="1" applyAlignment="1">
      <alignment horizontal="center"/>
    </xf>
    <xf numFmtId="0" fontId="16" fillId="0" borderId="3"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52" fillId="0" borderId="1" xfId="0" applyFont="1" applyBorder="1" applyAlignment="1">
      <alignment horizontal="center"/>
    </xf>
    <xf numFmtId="0" fontId="81" fillId="2" borderId="0" xfId="0" applyFont="1" applyFill="1"/>
    <xf numFmtId="1" fontId="16" fillId="0" borderId="0" xfId="0" applyNumberFormat="1" applyFont="1"/>
    <xf numFmtId="0" fontId="52" fillId="0" borderId="1" xfId="0" applyFont="1" applyBorder="1" applyProtection="1">
      <protection locked="0"/>
    </xf>
    <xf numFmtId="0" fontId="52" fillId="0" borderId="9" xfId="0" applyFont="1" applyBorder="1" applyProtection="1">
      <protection locked="0"/>
    </xf>
    <xf numFmtId="0" fontId="13" fillId="0" borderId="0" xfId="0" applyFont="1" applyAlignment="1">
      <alignment horizontal="left"/>
    </xf>
    <xf numFmtId="0" fontId="16" fillId="2" borderId="7" xfId="0" applyFont="1" applyFill="1" applyBorder="1" applyAlignment="1">
      <alignment horizontal="center"/>
    </xf>
    <xf numFmtId="0" fontId="16" fillId="2" borderId="3" xfId="0" applyFont="1" applyFill="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left"/>
    </xf>
    <xf numFmtId="0" fontId="16" fillId="0" borderId="9" xfId="0" applyFont="1" applyBorder="1" applyAlignment="1">
      <alignment horizontal="center"/>
    </xf>
    <xf numFmtId="0" fontId="52" fillId="0" borderId="9" xfId="0" applyFont="1" applyBorder="1" applyAlignment="1" applyProtection="1">
      <alignment horizontal="center"/>
      <protection locked="0"/>
    </xf>
    <xf numFmtId="0" fontId="82" fillId="10" borderId="0" xfId="0" applyFont="1" applyFill="1"/>
    <xf numFmtId="0" fontId="82" fillId="10" borderId="0" xfId="0" applyFont="1" applyFill="1" applyAlignment="1">
      <alignment horizontal="center"/>
    </xf>
    <xf numFmtId="0" fontId="16" fillId="9" borderId="10" xfId="0" applyFont="1" applyFill="1" applyBorder="1" applyAlignment="1">
      <alignment horizontal="center"/>
    </xf>
    <xf numFmtId="0" fontId="16" fillId="9" borderId="18" xfId="0" applyFont="1" applyFill="1" applyBorder="1" applyAlignment="1">
      <alignment horizontal="center"/>
    </xf>
    <xf numFmtId="0" fontId="82" fillId="9" borderId="0" xfId="0" applyFont="1" applyFill="1"/>
    <xf numFmtId="0" fontId="16" fillId="9" borderId="19" xfId="0" applyFont="1" applyFill="1" applyBorder="1" applyAlignment="1">
      <alignment horizontal="center"/>
    </xf>
    <xf numFmtId="0" fontId="83" fillId="0" borderId="0" xfId="0" applyFont="1" applyAlignment="1">
      <alignment horizontal="center" shrinkToFit="1"/>
    </xf>
    <xf numFmtId="0" fontId="82" fillId="0" borderId="0" xfId="0" applyFont="1"/>
    <xf numFmtId="0" fontId="16" fillId="10" borderId="0" xfId="0" applyFont="1" applyFill="1"/>
    <xf numFmtId="0" fontId="16" fillId="9" borderId="0" xfId="0" applyFont="1" applyFill="1" applyAlignment="1">
      <alignment horizontal="center"/>
    </xf>
    <xf numFmtId="0" fontId="16" fillId="9" borderId="20" xfId="0" applyFont="1" applyFill="1" applyBorder="1" applyAlignment="1">
      <alignment horizontal="center"/>
    </xf>
    <xf numFmtId="0" fontId="16" fillId="10" borderId="2" xfId="0" applyFont="1" applyFill="1" applyBorder="1" applyAlignment="1">
      <alignment horizontal="center"/>
    </xf>
    <xf numFmtId="2" fontId="16" fillId="0" borderId="0" xfId="0" applyNumberFormat="1" applyFont="1"/>
    <xf numFmtId="0" fontId="9" fillId="0" borderId="4" xfId="0" applyFont="1" applyBorder="1" applyAlignment="1">
      <alignment horizontal="center" shrinkToFit="1"/>
    </xf>
    <xf numFmtId="164" fontId="9" fillId="0" borderId="4" xfId="0" applyNumberFormat="1" applyFont="1" applyBorder="1" applyAlignment="1">
      <alignment horizontal="center" shrinkToFit="1"/>
    </xf>
    <xf numFmtId="0" fontId="9" fillId="0" borderId="5" xfId="0" applyFont="1" applyBorder="1" applyAlignment="1">
      <alignment horizontal="center"/>
    </xf>
    <xf numFmtId="0" fontId="1" fillId="0" borderId="0" xfId="0" applyFont="1"/>
    <xf numFmtId="0" fontId="53" fillId="0" borderId="0" xfId="0" applyFont="1" applyProtection="1">
      <protection locked="0"/>
    </xf>
    <xf numFmtId="166" fontId="52" fillId="0" borderId="21" xfId="0" applyNumberFormat="1" applyFont="1" applyBorder="1" applyAlignment="1" applyProtection="1">
      <alignment horizontal="center" wrapText="1"/>
      <protection locked="0"/>
    </xf>
    <xf numFmtId="0" fontId="53" fillId="8" borderId="1" xfId="0" applyFont="1" applyFill="1" applyBorder="1" applyProtection="1">
      <protection locked="0"/>
    </xf>
    <xf numFmtId="1" fontId="16" fillId="0" borderId="19" xfId="0" applyNumberFormat="1" applyFont="1" applyBorder="1" applyAlignment="1">
      <alignment horizontal="center"/>
    </xf>
    <xf numFmtId="0" fontId="75" fillId="2" borderId="0" xfId="0" applyFont="1" applyFill="1" applyAlignment="1">
      <alignment horizontal="center" wrapText="1"/>
    </xf>
    <xf numFmtId="1" fontId="16" fillId="9" borderId="20" xfId="0" applyNumberFormat="1" applyFont="1" applyFill="1" applyBorder="1" applyAlignment="1">
      <alignment horizontal="center"/>
    </xf>
    <xf numFmtId="1" fontId="16" fillId="9" borderId="19" xfId="0" applyNumberFormat="1" applyFont="1" applyFill="1" applyBorder="1" applyAlignment="1">
      <alignment horizontal="center"/>
    </xf>
    <xf numFmtId="1" fontId="16" fillId="9" borderId="18" xfId="0" applyNumberFormat="1" applyFont="1" applyFill="1" applyBorder="1" applyAlignment="1">
      <alignment horizontal="center"/>
    </xf>
    <xf numFmtId="1" fontId="16" fillId="0" borderId="18" xfId="0" applyNumberFormat="1" applyFont="1" applyBorder="1" applyAlignment="1">
      <alignment horizontal="center"/>
    </xf>
    <xf numFmtId="1" fontId="16" fillId="0" borderId="20" xfId="0" applyNumberFormat="1" applyFont="1" applyBorder="1" applyAlignment="1">
      <alignment horizontal="center"/>
    </xf>
    <xf numFmtId="0" fontId="87" fillId="0" borderId="0" xfId="0" applyFont="1" applyAlignment="1" applyProtection="1">
      <alignment horizontal="left"/>
      <protection locked="0"/>
    </xf>
    <xf numFmtId="0" fontId="53" fillId="0" borderId="0" xfId="0" applyFont="1" applyAlignment="1" applyProtection="1">
      <alignment horizontal="left"/>
      <protection locked="0"/>
    </xf>
    <xf numFmtId="0" fontId="60" fillId="2" borderId="0" xfId="0" applyFont="1" applyFill="1" applyAlignment="1">
      <alignment horizontal="center" vertical="center"/>
    </xf>
    <xf numFmtId="0" fontId="68" fillId="0" borderId="0" xfId="0" applyFont="1" applyAlignment="1">
      <alignment vertical="top" wrapText="1"/>
    </xf>
    <xf numFmtId="0" fontId="68" fillId="8" borderId="0" xfId="0" applyFont="1" applyFill="1" applyAlignment="1">
      <alignment vertical="top" wrapText="1"/>
    </xf>
    <xf numFmtId="0" fontId="68" fillId="0" borderId="0" xfId="0" applyFont="1" applyAlignment="1">
      <alignment vertical="top"/>
    </xf>
    <xf numFmtId="0" fontId="6" fillId="2" borderId="0" xfId="0" applyFont="1" applyFill="1" applyAlignment="1">
      <alignment horizontal="center" shrinkToFit="1"/>
    </xf>
    <xf numFmtId="0" fontId="4" fillId="2" borderId="0" xfId="0" applyFont="1" applyFill="1" applyAlignment="1">
      <alignment shrinkToFit="1"/>
    </xf>
    <xf numFmtId="0" fontId="0" fillId="0" borderId="0" xfId="0" applyAlignment="1">
      <alignment shrinkToFit="1"/>
    </xf>
    <xf numFmtId="0" fontId="68" fillId="0" borderId="0" xfId="0" applyFont="1" applyAlignment="1">
      <alignment wrapText="1"/>
    </xf>
    <xf numFmtId="0" fontId="22" fillId="0" borderId="0" xfId="0" applyFont="1"/>
    <xf numFmtId="0" fontId="52" fillId="0" borderId="0" xfId="2" applyFont="1" applyAlignment="1">
      <alignment shrinkToFit="1"/>
    </xf>
    <xf numFmtId="0" fontId="53" fillId="0" borderId="0" xfId="2" applyFont="1" applyAlignment="1">
      <alignment horizontal="center" shrinkToFit="1"/>
    </xf>
    <xf numFmtId="0" fontId="52" fillId="0" borderId="0" xfId="2" applyFont="1" applyAlignment="1">
      <alignment horizontal="left" shrinkToFit="1"/>
    </xf>
    <xf numFmtId="0" fontId="52" fillId="0" borderId="0" xfId="0" applyFont="1"/>
    <xf numFmtId="0" fontId="52" fillId="0" borderId="0" xfId="2" applyFont="1" applyAlignment="1" applyProtection="1">
      <alignment horizontal="left" shrinkToFit="1"/>
      <protection locked="0"/>
    </xf>
    <xf numFmtId="0" fontId="53" fillId="2" borderId="0" xfId="0" applyFont="1" applyFill="1" applyAlignment="1">
      <alignment shrinkToFit="1"/>
    </xf>
    <xf numFmtId="0" fontId="53" fillId="0" borderId="0" xfId="2" applyFont="1" applyAlignment="1" applyProtection="1">
      <alignment horizontal="left" shrinkToFit="1"/>
      <protection locked="0"/>
    </xf>
    <xf numFmtId="0" fontId="53" fillId="2" borderId="0" xfId="0" applyFont="1" applyFill="1"/>
    <xf numFmtId="0" fontId="52" fillId="0" borderId="1" xfId="2" applyFont="1" applyBorder="1" applyAlignment="1" applyProtection="1">
      <alignment horizontal="left" shrinkToFit="1"/>
      <protection locked="0"/>
    </xf>
    <xf numFmtId="0" fontId="52" fillId="0" borderId="29" xfId="2" applyFont="1" applyBorder="1" applyAlignment="1" applyProtection="1">
      <alignment horizontal="left" shrinkToFit="1"/>
      <protection locked="0"/>
    </xf>
    <xf numFmtId="0" fontId="52" fillId="0" borderId="1" xfId="2" applyFont="1" applyBorder="1" applyAlignment="1" applyProtection="1">
      <alignment horizontal="center"/>
      <protection locked="0"/>
    </xf>
    <xf numFmtId="0" fontId="74" fillId="3" borderId="0" xfId="2" applyFont="1" applyFill="1" applyAlignment="1">
      <alignment horizontal="center" shrinkToFit="1"/>
    </xf>
    <xf numFmtId="0" fontId="53" fillId="0" borderId="1" xfId="2" applyFont="1" applyBorder="1" applyAlignment="1" applyProtection="1">
      <alignment horizontal="center" shrinkToFit="1"/>
      <protection locked="0"/>
    </xf>
    <xf numFmtId="0" fontId="52" fillId="0" borderId="0" xfId="2" applyFont="1" applyAlignment="1">
      <alignment horizontal="center" shrinkToFit="1"/>
    </xf>
    <xf numFmtId="0" fontId="52" fillId="0" borderId="0" xfId="0" applyFont="1" applyAlignment="1">
      <alignment horizontal="center"/>
    </xf>
    <xf numFmtId="0" fontId="52" fillId="0" borderId="8" xfId="2" applyFont="1" applyBorder="1" applyAlignment="1">
      <alignment horizontal="center" shrinkToFit="1"/>
    </xf>
    <xf numFmtId="0" fontId="52" fillId="0" borderId="0" xfId="2" applyFont="1" applyAlignment="1">
      <alignment horizontal="right" shrinkToFit="1"/>
    </xf>
    <xf numFmtId="0" fontId="52" fillId="0" borderId="1" xfId="0" applyFont="1" applyBorder="1" applyAlignment="1" applyProtection="1">
      <alignment horizontal="center" shrinkToFit="1"/>
      <protection locked="0"/>
    </xf>
    <xf numFmtId="0" fontId="52" fillId="0" borderId="0" xfId="0" applyFont="1" applyAlignment="1">
      <alignment horizontal="center" shrinkToFit="1"/>
    </xf>
    <xf numFmtId="0" fontId="52" fillId="0" borderId="0" xfId="2" applyFont="1" applyAlignment="1">
      <alignment horizontal="center"/>
    </xf>
    <xf numFmtId="0" fontId="52" fillId="0" borderId="0" xfId="2" applyFont="1" applyAlignment="1">
      <alignment horizontal="left"/>
    </xf>
    <xf numFmtId="0" fontId="52" fillId="0" borderId="0" xfId="2" applyFont="1"/>
    <xf numFmtId="0" fontId="52" fillId="0" borderId="1" xfId="2" applyFont="1" applyBorder="1" applyAlignment="1" applyProtection="1">
      <alignment horizontal="center" shrinkToFit="1"/>
      <protection locked="0"/>
    </xf>
    <xf numFmtId="0" fontId="53" fillId="2" borderId="0" xfId="0" applyFont="1" applyFill="1" applyProtection="1">
      <protection locked="0"/>
    </xf>
    <xf numFmtId="0" fontId="53" fillId="2" borderId="0" xfId="0" applyFont="1" applyFill="1" applyAlignment="1" applyProtection="1">
      <alignment shrinkToFit="1"/>
      <protection locked="0"/>
    </xf>
    <xf numFmtId="0" fontId="54" fillId="0" borderId="1" xfId="2" applyFont="1" applyBorder="1" applyAlignment="1" applyProtection="1">
      <alignment horizontal="center"/>
      <protection locked="0"/>
    </xf>
    <xf numFmtId="0" fontId="53" fillId="0" borderId="8" xfId="2" applyFont="1" applyBorder="1" applyAlignment="1" applyProtection="1">
      <alignment horizontal="center" shrinkToFit="1"/>
      <protection locked="0"/>
    </xf>
    <xf numFmtId="0" fontId="87" fillId="10" borderId="0" xfId="0" applyFont="1" applyFill="1" applyAlignment="1" applyProtection="1">
      <alignment horizontal="left"/>
      <protection locked="0"/>
    </xf>
    <xf numFmtId="0" fontId="52" fillId="0" borderId="4" xfId="0" applyFont="1" applyBorder="1" applyAlignment="1" applyProtection="1">
      <alignment horizontal="left" wrapText="1"/>
      <protection locked="0"/>
    </xf>
    <xf numFmtId="0" fontId="52" fillId="0" borderId="4" xfId="0" applyFont="1" applyBorder="1" applyAlignment="1" applyProtection="1">
      <alignment horizontal="left"/>
      <protection locked="0"/>
    </xf>
    <xf numFmtId="0" fontId="9" fillId="0" borderId="0" xfId="2" applyFont="1" applyAlignment="1">
      <alignment horizontal="left" wrapText="1"/>
    </xf>
    <xf numFmtId="0" fontId="5" fillId="0" borderId="0" xfId="2" applyFont="1" applyAlignment="1">
      <alignment horizontal="right"/>
    </xf>
    <xf numFmtId="0" fontId="9" fillId="2" borderId="0" xfId="0" applyFont="1" applyFill="1" applyAlignment="1">
      <alignment horizontal="left"/>
    </xf>
    <xf numFmtId="0" fontId="61"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center"/>
    </xf>
    <xf numFmtId="0" fontId="16" fillId="0" borderId="0" xfId="0" applyFont="1" applyAlignment="1">
      <alignment horizontal="left"/>
    </xf>
    <xf numFmtId="0" fontId="16" fillId="0" borderId="1" xfId="0" applyFont="1" applyBorder="1" applyAlignment="1">
      <alignment horizontal="center"/>
    </xf>
    <xf numFmtId="0" fontId="16" fillId="0" borderId="0" xfId="0" applyFont="1"/>
    <xf numFmtId="0" fontId="16" fillId="0" borderId="0" xfId="0" applyFont="1" applyAlignment="1">
      <alignment horizontal="right"/>
    </xf>
    <xf numFmtId="0" fontId="9" fillId="0" borderId="0" xfId="0" applyFont="1" applyAlignment="1">
      <alignment horizontal="right"/>
    </xf>
    <xf numFmtId="165" fontId="16" fillId="0" borderId="1" xfId="0" applyNumberFormat="1" applyFont="1" applyBorder="1" applyAlignment="1">
      <alignment horizontal="center"/>
    </xf>
    <xf numFmtId="0" fontId="9" fillId="0" borderId="0" xfId="0" applyFont="1"/>
    <xf numFmtId="0" fontId="16" fillId="0" borderId="0" xfId="0" applyFont="1" applyAlignment="1">
      <alignment horizontal="center"/>
    </xf>
    <xf numFmtId="0" fontId="9" fillId="2" borderId="0" xfId="0" applyFont="1" applyFill="1"/>
    <xf numFmtId="0" fontId="46" fillId="0" borderId="0" xfId="0" applyFont="1" applyAlignment="1">
      <alignment wrapText="1"/>
    </xf>
    <xf numFmtId="0" fontId="0" fillId="0" borderId="0" xfId="0" applyAlignment="1">
      <alignment wrapText="1"/>
    </xf>
    <xf numFmtId="0" fontId="16" fillId="0" borderId="5" xfId="0" applyFont="1" applyBorder="1" applyAlignment="1">
      <alignment horizontal="center"/>
    </xf>
    <xf numFmtId="0" fontId="16" fillId="0" borderId="9" xfId="0" applyFont="1" applyBorder="1" applyAlignment="1">
      <alignment horizontal="center"/>
    </xf>
    <xf numFmtId="0" fontId="16" fillId="0" borderId="3" xfId="0" applyFont="1" applyBorder="1" applyAlignment="1">
      <alignment horizontal="center"/>
    </xf>
    <xf numFmtId="0" fontId="84" fillId="0" borderId="0" xfId="0" applyFont="1"/>
    <xf numFmtId="0" fontId="12" fillId="0" borderId="0" xfId="0" applyFont="1" applyAlignment="1">
      <alignment horizontal="center" shrinkToFit="1"/>
    </xf>
    <xf numFmtId="9" fontId="16" fillId="0" borderId="1" xfId="0" applyNumberFormat="1" applyFont="1" applyBorder="1" applyAlignment="1">
      <alignment horizontal="center"/>
    </xf>
    <xf numFmtId="0" fontId="24" fillId="0" borderId="0" xfId="0" applyFont="1" applyAlignment="1">
      <alignment horizontal="center"/>
    </xf>
    <xf numFmtId="0" fontId="9" fillId="0" borderId="0" xfId="0" applyFont="1" applyAlignment="1">
      <alignment horizontal="center"/>
    </xf>
    <xf numFmtId="0" fontId="16" fillId="8" borderId="1" xfId="0" applyFont="1" applyFill="1" applyBorder="1" applyAlignment="1" applyProtection="1">
      <alignment horizontal="center"/>
      <protection locked="0"/>
    </xf>
    <xf numFmtId="0" fontId="16" fillId="10" borderId="0" xfId="0" applyFont="1" applyFill="1"/>
    <xf numFmtId="0" fontId="9" fillId="10" borderId="0" xfId="0" applyFont="1" applyFill="1"/>
    <xf numFmtId="0" fontId="9" fillId="0" borderId="0" xfId="0" applyFont="1" applyAlignment="1">
      <alignment horizontal="left"/>
    </xf>
    <xf numFmtId="0" fontId="9" fillId="0" borderId="1" xfId="0" applyFont="1" applyBorder="1" applyAlignment="1">
      <alignment horizontal="center"/>
    </xf>
    <xf numFmtId="0" fontId="9" fillId="0" borderId="9" xfId="0" applyFont="1" applyBorder="1" applyAlignment="1">
      <alignment horizontal="center"/>
    </xf>
    <xf numFmtId="0" fontId="9" fillId="0" borderId="1" xfId="0" applyFont="1" applyBorder="1" applyAlignment="1">
      <alignment horizontal="left"/>
    </xf>
    <xf numFmtId="0" fontId="9" fillId="0" borderId="1" xfId="0" applyFont="1" applyBorder="1"/>
    <xf numFmtId="0" fontId="14" fillId="0" borderId="0" xfId="0" applyFont="1" applyAlignment="1">
      <alignment horizontal="left"/>
    </xf>
    <xf numFmtId="0" fontId="14" fillId="0" borderId="0" xfId="0" applyFont="1"/>
    <xf numFmtId="0" fontId="16" fillId="0" borderId="1" xfId="0" applyFont="1" applyBorder="1"/>
    <xf numFmtId="0" fontId="16" fillId="10" borderId="1" xfId="0" applyFont="1" applyFill="1" applyBorder="1" applyAlignment="1">
      <alignment horizontal="center"/>
    </xf>
    <xf numFmtId="0" fontId="16" fillId="10" borderId="0" xfId="0" applyFont="1" applyFill="1" applyAlignment="1">
      <alignment horizontal="right"/>
    </xf>
    <xf numFmtId="0" fontId="0" fillId="10" borderId="0" xfId="0" applyFill="1"/>
    <xf numFmtId="0" fontId="0" fillId="0" borderId="0" xfId="0"/>
    <xf numFmtId="0" fontId="16" fillId="0" borderId="1" xfId="0" applyFont="1" applyBorder="1" applyAlignment="1">
      <alignment horizontal="left"/>
    </xf>
    <xf numFmtId="164" fontId="16" fillId="0" borderId="9" xfId="0" applyNumberFormat="1" applyFont="1" applyBorder="1" applyAlignment="1">
      <alignment horizontal="center"/>
    </xf>
    <xf numFmtId="164" fontId="16" fillId="0" borderId="1" xfId="0" applyNumberFormat="1" applyFont="1" applyBorder="1" applyAlignment="1">
      <alignment horizontal="center"/>
    </xf>
    <xf numFmtId="0" fontId="26" fillId="2" borderId="0" xfId="0" applyFont="1" applyFill="1" applyAlignment="1">
      <alignment horizontal="left"/>
    </xf>
    <xf numFmtId="0" fontId="11" fillId="2" borderId="0" xfId="0" applyFont="1" applyFill="1" applyAlignment="1">
      <alignment horizontal="left"/>
    </xf>
    <xf numFmtId="0" fontId="26" fillId="0" borderId="0" xfId="0" applyFont="1"/>
    <xf numFmtId="0" fontId="11" fillId="0" borderId="0" xfId="0" applyFont="1"/>
    <xf numFmtId="1" fontId="37" fillId="2" borderId="22" xfId="0" applyNumberFormat="1" applyFont="1" applyFill="1" applyBorder="1" applyAlignment="1">
      <alignment horizontal="center"/>
    </xf>
    <xf numFmtId="1" fontId="37" fillId="2" borderId="23" xfId="0" applyNumberFormat="1" applyFont="1" applyFill="1" applyBorder="1" applyAlignment="1">
      <alignment horizontal="center"/>
    </xf>
    <xf numFmtId="1" fontId="38" fillId="2" borderId="24" xfId="0" applyNumberFormat="1" applyFont="1" applyFill="1" applyBorder="1" applyAlignment="1">
      <alignment horizontal="center"/>
    </xf>
    <xf numFmtId="1" fontId="37" fillId="2" borderId="25" xfId="0" applyNumberFormat="1" applyFont="1" applyFill="1" applyBorder="1" applyAlignment="1">
      <alignment horizontal="center"/>
    </xf>
    <xf numFmtId="1" fontId="37" fillId="2" borderId="0" xfId="0" applyNumberFormat="1" applyFont="1" applyFill="1" applyAlignment="1">
      <alignment horizontal="center"/>
    </xf>
    <xf numFmtId="1" fontId="38" fillId="2" borderId="26" xfId="0" applyNumberFormat="1" applyFont="1" applyFill="1" applyBorder="1" applyAlignment="1">
      <alignment horizontal="center"/>
    </xf>
    <xf numFmtId="1" fontId="37" fillId="2" borderId="27" xfId="0" applyNumberFormat="1" applyFont="1" applyFill="1" applyBorder="1" applyAlignment="1">
      <alignment horizontal="center"/>
    </xf>
    <xf numFmtId="1" fontId="37" fillId="2" borderId="21" xfId="0" applyNumberFormat="1" applyFont="1" applyFill="1" applyBorder="1" applyAlignment="1">
      <alignment horizontal="center"/>
    </xf>
    <xf numFmtId="1" fontId="38" fillId="2" borderId="28" xfId="0" applyNumberFormat="1" applyFont="1" applyFill="1" applyBorder="1" applyAlignment="1">
      <alignment horizontal="center"/>
    </xf>
    <xf numFmtId="0" fontId="64" fillId="3" borderId="0" xfId="0" applyFont="1" applyFill="1" applyAlignment="1">
      <alignment horizontal="left" wrapText="1"/>
    </xf>
    <xf numFmtId="0" fontId="63" fillId="3" borderId="0" xfId="0" applyFont="1" applyFill="1"/>
    <xf numFmtId="0" fontId="10" fillId="0" borderId="0" xfId="0" applyFont="1" applyAlignment="1">
      <alignment wrapText="1"/>
    </xf>
    <xf numFmtId="0" fontId="46" fillId="0" borderId="0" xfId="0" applyFont="1" applyAlignment="1">
      <alignment vertical="top" wrapText="1"/>
    </xf>
    <xf numFmtId="0" fontId="0" fillId="0" borderId="0" xfId="0" applyAlignment="1">
      <alignment vertical="top" wrapText="1"/>
    </xf>
    <xf numFmtId="0" fontId="5" fillId="0" borderId="0" xfId="0" applyFont="1" applyAlignment="1">
      <alignment horizontal="right"/>
    </xf>
    <xf numFmtId="0" fontId="4" fillId="0" borderId="0" xfId="0" applyFont="1"/>
    <xf numFmtId="0" fontId="12" fillId="0" borderId="0" xfId="0" applyFont="1" applyAlignment="1">
      <alignment horizontal="center"/>
    </xf>
    <xf numFmtId="0" fontId="10" fillId="0" borderId="1" xfId="0" applyFont="1" applyBorder="1" applyAlignment="1">
      <alignment horizontal="center"/>
    </xf>
    <xf numFmtId="0" fontId="67" fillId="3" borderId="0" xfId="0" applyFont="1" applyFill="1" applyAlignment="1">
      <alignment horizontal="center"/>
    </xf>
    <xf numFmtId="0" fontId="65" fillId="3" borderId="0" xfId="0" applyFont="1" applyFill="1"/>
    <xf numFmtId="0" fontId="17" fillId="0" borderId="0" xfId="0" applyFont="1" applyAlignment="1">
      <alignment horizontal="center"/>
    </xf>
    <xf numFmtId="0" fontId="21" fillId="0" borderId="8" xfId="0" applyFont="1" applyBorder="1" applyAlignment="1">
      <alignment horizontal="left"/>
    </xf>
    <xf numFmtId="0" fontId="21" fillId="0" borderId="8" xfId="0" applyFont="1" applyBorder="1" applyAlignment="1">
      <alignment horizontal="center"/>
    </xf>
    <xf numFmtId="0" fontId="22" fillId="0" borderId="9" xfId="0" applyFont="1" applyBorder="1" applyAlignment="1">
      <alignment horizontal="center"/>
    </xf>
    <xf numFmtId="0" fontId="22" fillId="0" borderId="1" xfId="0" applyFont="1" applyBorder="1" applyAlignment="1">
      <alignment horizontal="center"/>
    </xf>
    <xf numFmtId="0" fontId="21" fillId="0" borderId="0" xfId="0" applyFont="1" applyAlignment="1">
      <alignment horizontal="right"/>
    </xf>
    <xf numFmtId="0" fontId="14" fillId="0" borderId="0" xfId="0" applyFont="1" applyAlignment="1">
      <alignment horizontal="right"/>
    </xf>
    <xf numFmtId="0" fontId="42" fillId="0" borderId="0" xfId="0" applyFont="1" applyAlignment="1">
      <alignment horizontal="right"/>
    </xf>
    <xf numFmtId="0" fontId="16" fillId="0" borderId="8" xfId="0" applyFont="1" applyBorder="1" applyAlignment="1">
      <alignment horizontal="right"/>
    </xf>
    <xf numFmtId="0" fontId="9" fillId="0" borderId="8" xfId="0" applyFont="1" applyBorder="1" applyAlignment="1">
      <alignment horizontal="right"/>
    </xf>
    <xf numFmtId="1" fontId="9" fillId="0" borderId="1" xfId="0" applyNumberFormat="1" applyFont="1" applyBorder="1" applyAlignment="1">
      <alignment horizontal="center"/>
    </xf>
    <xf numFmtId="1" fontId="9" fillId="0" borderId="1" xfId="0" applyNumberFormat="1" applyFont="1" applyBorder="1"/>
    <xf numFmtId="0" fontId="26" fillId="2" borderId="0" xfId="0" applyFont="1" applyFill="1" applyAlignment="1">
      <alignment horizontal="center"/>
    </xf>
    <xf numFmtId="0" fontId="9" fillId="0" borderId="0" xfId="0" applyFont="1" applyAlignment="1">
      <alignment vertical="top" wrapText="1"/>
    </xf>
    <xf numFmtId="0" fontId="26" fillId="2" borderId="0" xfId="0" applyFont="1" applyFill="1"/>
    <xf numFmtId="0" fontId="11" fillId="0" borderId="1" xfId="0" applyFont="1" applyBorder="1" applyAlignment="1">
      <alignment horizontal="left"/>
    </xf>
    <xf numFmtId="0" fontId="0" fillId="0" borderId="1" xfId="0" applyBorder="1"/>
    <xf numFmtId="0" fontId="11" fillId="0" borderId="1" xfId="0" applyFont="1" applyBorder="1"/>
    <xf numFmtId="0" fontId="2" fillId="0" borderId="1" xfId="0" applyFont="1" applyBorder="1"/>
    <xf numFmtId="0" fontId="11" fillId="2" borderId="29"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10" xfId="0" applyFont="1" applyFill="1" applyBorder="1" applyAlignment="1">
      <alignment horizontal="center" vertical="top" wrapText="1"/>
    </xf>
    <xf numFmtId="0" fontId="9" fillId="0" borderId="0" xfId="0" applyFont="1" applyAlignment="1">
      <alignment horizontal="left" vertical="top" wrapText="1"/>
    </xf>
    <xf numFmtId="0" fontId="13" fillId="0" borderId="5" xfId="0" applyFont="1" applyBorder="1" applyAlignment="1" applyProtection="1">
      <alignment horizontal="left" shrinkToFit="1"/>
      <protection locked="0"/>
    </xf>
    <xf numFmtId="0" fontId="13" fillId="0" borderId="9" xfId="0" applyFont="1" applyBorder="1" applyAlignment="1" applyProtection="1">
      <alignment horizontal="left" shrinkToFit="1"/>
      <protection locked="0"/>
    </xf>
    <xf numFmtId="0" fontId="13" fillId="0" borderId="7" xfId="0" applyFont="1" applyBorder="1" applyAlignment="1" applyProtection="1">
      <alignment horizontal="left" shrinkToFit="1"/>
      <protection locked="0"/>
    </xf>
    <xf numFmtId="0" fontId="8" fillId="0" borderId="0" xfId="0" applyFont="1" applyAlignment="1">
      <alignment horizontal="center"/>
    </xf>
    <xf numFmtId="0" fontId="6" fillId="0" borderId="0" xfId="0" applyFont="1" applyAlignment="1">
      <alignment horizontal="center"/>
    </xf>
    <xf numFmtId="0" fontId="35" fillId="0" borderId="0" xfId="0" applyFont="1" applyAlignment="1">
      <alignment horizontal="center" shrinkToFit="1"/>
    </xf>
    <xf numFmtId="0" fontId="34" fillId="0" borderId="0" xfId="0" applyFont="1" applyAlignment="1">
      <alignment horizontal="center" shrinkToFit="1"/>
    </xf>
    <xf numFmtId="0" fontId="35" fillId="0" borderId="0" xfId="0" applyFont="1" applyAlignment="1">
      <alignment shrinkToFit="1"/>
    </xf>
    <xf numFmtId="0" fontId="21" fillId="0" borderId="0" xfId="0" applyFont="1" applyAlignment="1">
      <alignment horizontal="right" shrinkToFit="1"/>
    </xf>
    <xf numFmtId="0" fontId="9" fillId="0" borderId="0" xfId="0" applyFont="1" applyAlignment="1">
      <alignment shrinkToFit="1"/>
    </xf>
    <xf numFmtId="0" fontId="14" fillId="0" borderId="0" xfId="0" applyFont="1" applyAlignment="1">
      <alignment shrinkToFit="1"/>
    </xf>
    <xf numFmtId="0" fontId="12" fillId="0" borderId="0" xfId="0" applyFont="1" applyAlignment="1">
      <alignment shrinkToFit="1"/>
    </xf>
    <xf numFmtId="0" fontId="14" fillId="2" borderId="0" xfId="0" applyFont="1" applyFill="1" applyAlignment="1">
      <alignment horizontal="center"/>
    </xf>
    <xf numFmtId="0" fontId="13" fillId="0" borderId="0" xfId="0" applyFont="1" applyAlignment="1">
      <alignment horizontal="right"/>
    </xf>
    <xf numFmtId="0" fontId="13" fillId="0" borderId="1" xfId="0" applyFont="1" applyBorder="1" applyAlignment="1">
      <alignment horizontal="center"/>
    </xf>
    <xf numFmtId="0" fontId="0" fillId="0" borderId="0" xfId="0" applyAlignment="1">
      <alignment horizontal="right"/>
    </xf>
    <xf numFmtId="0" fontId="64" fillId="3" borderId="1" xfId="0" applyFont="1" applyFill="1" applyBorder="1" applyAlignment="1">
      <alignment horizontal="left" wrapText="1"/>
    </xf>
    <xf numFmtId="0" fontId="63" fillId="3" borderId="1" xfId="0" applyFont="1" applyFill="1" applyBorder="1"/>
    <xf numFmtId="0" fontId="9" fillId="2" borderId="8" xfId="0" applyFont="1" applyFill="1" applyBorder="1"/>
    <xf numFmtId="0" fontId="13" fillId="0" borderId="0" xfId="0" applyFont="1" applyAlignment="1">
      <alignment horizontal="left"/>
    </xf>
    <xf numFmtId="0" fontId="13" fillId="0" borderId="1"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13" fillId="0" borderId="0" xfId="0" applyFont="1" applyAlignment="1">
      <alignment horizontal="right" shrinkToFit="1"/>
    </xf>
    <xf numFmtId="0" fontId="16" fillId="0" borderId="9"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1" xfId="0" applyFont="1" applyBorder="1" applyAlignment="1" applyProtection="1">
      <alignment horizontal="center" shrinkToFit="1"/>
      <protection locked="0"/>
    </xf>
    <xf numFmtId="0" fontId="16" fillId="0" borderId="1" xfId="0" applyFont="1" applyBorder="1" applyAlignment="1" applyProtection="1">
      <alignment shrinkToFit="1"/>
      <protection locked="0"/>
    </xf>
    <xf numFmtId="0" fontId="9" fillId="0" borderId="7"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9" xfId="0" applyFont="1" applyBorder="1" applyAlignment="1" applyProtection="1">
      <alignment horizontal="center" shrinkToFit="1"/>
      <protection locked="0"/>
    </xf>
    <xf numFmtId="0" fontId="9" fillId="0" borderId="7" xfId="0" applyFont="1" applyBorder="1" applyAlignment="1" applyProtection="1">
      <alignment horizontal="center" shrinkToFit="1"/>
      <protection locked="0"/>
    </xf>
    <xf numFmtId="0" fontId="16" fillId="0" borderId="5" xfId="0" applyFont="1" applyBorder="1" applyAlignment="1" applyProtection="1">
      <alignment horizontal="center" shrinkToFit="1"/>
      <protection locked="0"/>
    </xf>
    <xf numFmtId="0" fontId="9" fillId="0" borderId="9" xfId="0" applyFont="1" applyBorder="1" applyAlignment="1" applyProtection="1">
      <alignment horizontal="center" shrinkToFit="1"/>
      <protection locked="0"/>
    </xf>
    <xf numFmtId="0" fontId="16" fillId="2" borderId="0" xfId="0" applyFont="1" applyFill="1"/>
    <xf numFmtId="0" fontId="15" fillId="0" borderId="0" xfId="0" applyFont="1" applyAlignment="1">
      <alignment vertical="top" wrapText="1"/>
    </xf>
    <xf numFmtId="0" fontId="9" fillId="0" borderId="0" xfId="0" applyFont="1" applyAlignment="1">
      <alignment wrapText="1"/>
    </xf>
    <xf numFmtId="0" fontId="16" fillId="0" borderId="0" xfId="0" applyFont="1" applyAlignment="1">
      <alignment shrinkToFit="1"/>
    </xf>
    <xf numFmtId="0" fontId="0" fillId="0" borderId="8" xfId="0" applyBorder="1" applyAlignment="1">
      <alignment horizontal="center"/>
    </xf>
    <xf numFmtId="0" fontId="9" fillId="2" borderId="30" xfId="0" applyFont="1" applyFill="1" applyBorder="1" applyAlignment="1">
      <alignment horizontal="center"/>
    </xf>
    <xf numFmtId="0" fontId="9" fillId="2" borderId="31" xfId="0" applyFont="1" applyFill="1" applyBorder="1" applyAlignment="1">
      <alignment horizontal="center"/>
    </xf>
    <xf numFmtId="0" fontId="64" fillId="3" borderId="1" xfId="0" applyFont="1" applyFill="1" applyBorder="1"/>
    <xf numFmtId="0" fontId="14" fillId="0" borderId="8" xfId="0" applyFont="1" applyBorder="1" applyAlignment="1">
      <alignment horizontal="left"/>
    </xf>
    <xf numFmtId="0" fontId="14" fillId="0" borderId="18" xfId="0" applyFont="1" applyBorder="1" applyAlignment="1">
      <alignment horizontal="left"/>
    </xf>
    <xf numFmtId="0" fontId="14" fillId="0" borderId="4" xfId="0" applyFont="1" applyBorder="1" applyAlignment="1">
      <alignment horizontal="center"/>
    </xf>
    <xf numFmtId="0" fontId="14" fillId="0" borderId="15" xfId="0" applyFont="1" applyBorder="1" applyAlignment="1">
      <alignment horizontal="center"/>
    </xf>
    <xf numFmtId="0" fontId="14" fillId="0" borderId="30" xfId="0" applyFont="1" applyBorder="1" applyAlignment="1">
      <alignment horizontal="center"/>
    </xf>
    <xf numFmtId="0" fontId="0" fillId="0" borderId="9" xfId="0" applyBorder="1"/>
    <xf numFmtId="0" fontId="0" fillId="0" borderId="31" xfId="0" applyBorder="1"/>
    <xf numFmtId="0" fontId="14" fillId="0" borderId="6" xfId="0" applyFont="1" applyBorder="1" applyAlignment="1">
      <alignment horizontal="center"/>
    </xf>
    <xf numFmtId="0" fontId="9" fillId="0" borderId="2" xfId="0" applyFont="1" applyBorder="1" applyAlignment="1">
      <alignment horizontal="center"/>
    </xf>
    <xf numFmtId="0" fontId="31" fillId="0" borderId="19" xfId="0" applyFont="1" applyBorder="1" applyAlignment="1">
      <alignment horizontal="center" vertical="center" textRotation="90" wrapText="1"/>
    </xf>
    <xf numFmtId="0" fontId="31" fillId="0" borderId="2" xfId="0" applyFont="1" applyBorder="1" applyAlignment="1">
      <alignment horizontal="center"/>
    </xf>
    <xf numFmtId="0" fontId="31" fillId="0" borderId="32" xfId="0" applyFont="1" applyBorder="1" applyAlignment="1">
      <alignment horizontal="center" vertical="center" textRotation="90" wrapText="1"/>
    </xf>
    <xf numFmtId="0" fontId="31" fillId="0" borderId="33" xfId="0" applyFont="1" applyBorder="1" applyAlignment="1">
      <alignment horizontal="center"/>
    </xf>
    <xf numFmtId="0" fontId="31" fillId="0" borderId="18" xfId="0" applyFont="1" applyBorder="1" applyAlignment="1">
      <alignment horizontal="center" vertical="center" textRotation="90" wrapText="1"/>
    </xf>
    <xf numFmtId="0" fontId="31" fillId="0" borderId="6" xfId="0" applyFont="1" applyBorder="1" applyAlignment="1">
      <alignment horizontal="center"/>
    </xf>
    <xf numFmtId="0" fontId="16" fillId="0" borderId="6" xfId="0" applyFont="1" applyBorder="1" applyAlignment="1">
      <alignment horizontal="left"/>
    </xf>
    <xf numFmtId="0" fontId="9" fillId="2" borderId="9" xfId="0" applyFont="1" applyFill="1" applyBorder="1" applyAlignment="1">
      <alignment horizontal="center"/>
    </xf>
    <xf numFmtId="0" fontId="0" fillId="0" borderId="9" xfId="0" applyBorder="1" applyAlignment="1" applyProtection="1">
      <alignment horizontal="left" shrinkToFit="1"/>
      <protection locked="0"/>
    </xf>
    <xf numFmtId="0" fontId="0" fillId="0" borderId="7" xfId="0" applyBorder="1" applyAlignment="1" applyProtection="1">
      <alignment horizontal="left" shrinkToFit="1"/>
      <protection locked="0"/>
    </xf>
    <xf numFmtId="0" fontId="11" fillId="0" borderId="8" xfId="0" applyFont="1" applyBorder="1" applyAlignment="1">
      <alignment horizontal="right"/>
    </xf>
    <xf numFmtId="0" fontId="2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0" xfId="0" applyFont="1" applyAlignment="1">
      <alignment vertical="top" shrinkToFit="1"/>
    </xf>
    <xf numFmtId="0" fontId="11" fillId="0" borderId="0" xfId="0" applyFont="1" applyAlignment="1">
      <alignment shrinkToFit="1"/>
    </xf>
    <xf numFmtId="0" fontId="9" fillId="0" borderId="1" xfId="0" applyFont="1" applyBorder="1" applyAlignment="1" applyProtection="1">
      <alignment horizontal="center" vertical="top" shrinkToFit="1"/>
      <protection locked="0"/>
    </xf>
    <xf numFmtId="0" fontId="9" fillId="0" borderId="1" xfId="0" applyFont="1" applyBorder="1" applyAlignment="1" applyProtection="1">
      <alignment shrinkToFit="1"/>
      <protection locked="0"/>
    </xf>
    <xf numFmtId="0" fontId="18" fillId="0" borderId="0" xfId="0" applyFont="1" applyAlignment="1">
      <alignment horizontal="right" vertical="top" wrapText="1"/>
    </xf>
    <xf numFmtId="0" fontId="9" fillId="0" borderId="0" xfId="0" applyFont="1" applyAlignment="1">
      <alignment horizontal="right" vertical="top" wrapText="1"/>
    </xf>
    <xf numFmtId="3" fontId="9" fillId="0" borderId="1" xfId="0" applyNumberFormat="1" applyFont="1" applyBorder="1" applyAlignment="1">
      <alignment vertical="top" shrinkToFit="1"/>
    </xf>
    <xf numFmtId="3" fontId="9" fillId="0" borderId="1" xfId="0" applyNumberFormat="1" applyFont="1" applyBorder="1" applyAlignment="1">
      <alignment shrinkToFit="1"/>
    </xf>
    <xf numFmtId="0" fontId="11" fillId="2" borderId="8" xfId="0" applyFont="1" applyFill="1" applyBorder="1"/>
    <xf numFmtId="0" fontId="24" fillId="2" borderId="8" xfId="0" applyFont="1" applyFill="1" applyBorder="1"/>
    <xf numFmtId="0" fontId="9" fillId="0" borderId="0" xfId="0" applyFont="1" applyAlignment="1" applyProtection="1">
      <alignment vertical="top" wrapText="1"/>
      <protection locked="0"/>
    </xf>
    <xf numFmtId="0" fontId="11" fillId="2" borderId="0" xfId="0" applyFont="1" applyFill="1"/>
    <xf numFmtId="0" fontId="24" fillId="2" borderId="0" xfId="0" applyFont="1" applyFill="1"/>
    <xf numFmtId="0" fontId="17" fillId="0" borderId="8" xfId="0" applyFont="1" applyBorder="1" applyAlignment="1">
      <alignment vertical="top" shrinkToFit="1"/>
    </xf>
    <xf numFmtId="0" fontId="11" fillId="0" borderId="8" xfId="0" applyFont="1" applyBorder="1" applyAlignment="1">
      <alignment shrinkToFit="1"/>
    </xf>
    <xf numFmtId="0" fontId="9" fillId="0" borderId="9" xfId="0" applyFont="1" applyBorder="1" applyAlignment="1" applyProtection="1">
      <alignment horizontal="center" vertical="top" shrinkToFit="1"/>
      <protection locked="0"/>
    </xf>
    <xf numFmtId="0" fontId="9" fillId="0" borderId="9" xfId="0" applyFont="1" applyBorder="1" applyAlignment="1" applyProtection="1">
      <alignment shrinkToFit="1"/>
      <protection locked="0"/>
    </xf>
    <xf numFmtId="0" fontId="18" fillId="0" borderId="8" xfId="0" applyFont="1" applyBorder="1" applyAlignment="1">
      <alignment horizontal="right" vertical="top" wrapText="1"/>
    </xf>
    <xf numFmtId="0" fontId="9" fillId="0" borderId="8" xfId="0" applyFont="1" applyBorder="1" applyAlignment="1">
      <alignment vertical="top" wrapText="1"/>
    </xf>
    <xf numFmtId="3" fontId="9" fillId="0" borderId="9" xfId="0" applyNumberFormat="1" applyFont="1" applyBorder="1" applyAlignment="1">
      <alignment vertical="top" shrinkToFit="1"/>
    </xf>
    <xf numFmtId="3" fontId="9" fillId="0" borderId="9" xfId="0" applyNumberFormat="1" applyFont="1" applyBorder="1" applyAlignment="1">
      <alignment shrinkToFit="1"/>
    </xf>
    <xf numFmtId="0" fontId="9" fillId="0" borderId="9" xfId="0" applyFont="1" applyBorder="1" applyAlignment="1" applyProtection="1">
      <alignment horizontal="center" vertical="top"/>
      <protection locked="0"/>
    </xf>
    <xf numFmtId="0" fontId="9" fillId="0" borderId="9" xfId="0" applyFont="1" applyBorder="1" applyProtection="1">
      <protection locked="0"/>
    </xf>
    <xf numFmtId="164" fontId="9" fillId="0" borderId="5" xfId="0" applyNumberFormat="1" applyFont="1" applyBorder="1" applyAlignment="1">
      <alignment horizontal="center" shrinkToFit="1"/>
    </xf>
    <xf numFmtId="164" fontId="9" fillId="0" borderId="9" xfId="0" applyNumberFormat="1" applyFont="1" applyBorder="1" applyAlignment="1">
      <alignment horizontal="center" shrinkToFit="1"/>
    </xf>
    <xf numFmtId="164" fontId="9" fillId="0" borderId="7" xfId="0" applyNumberFormat="1" applyFont="1" applyBorder="1" applyAlignment="1">
      <alignment horizontal="center" shrinkToFit="1"/>
    </xf>
  </cellXfs>
  <cellStyles count="3">
    <cellStyle name="Hyperlink" xfId="1" builtinId="8"/>
    <cellStyle name="Normal" xfId="0" builtinId="0"/>
    <cellStyle name="Normal 2" xfId="2" xr:uid="{00000000-0005-0000-0000-000002000000}"/>
  </cellStyles>
  <dxfs count="4">
    <dxf>
      <font>
        <condense val="0"/>
        <extend val="0"/>
        <color auto="1"/>
      </font>
      <fill>
        <patternFill>
          <bgColor indexed="10"/>
        </patternFill>
      </fill>
    </dxf>
    <dxf>
      <font>
        <condense val="0"/>
        <extend val="0"/>
        <color auto="1"/>
      </font>
      <fill>
        <patternFill>
          <bgColor indexed="11"/>
        </patternFill>
      </fill>
    </dxf>
    <dxf>
      <font>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colors>
    <mruColors>
      <color rgb="FFBED600"/>
      <color rgb="FF996600"/>
      <color rgb="FFC0C0C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238125</xdr:colOff>
      <xdr:row>3</xdr:row>
      <xdr:rowOff>0</xdr:rowOff>
    </xdr:to>
    <xdr:grpSp>
      <xdr:nvGrpSpPr>
        <xdr:cNvPr id="3073" name="Group 6">
          <a:extLst>
            <a:ext uri="{FF2B5EF4-FFF2-40B4-BE49-F238E27FC236}">
              <a16:creationId xmlns:a16="http://schemas.microsoft.com/office/drawing/2014/main" id="{00000000-0008-0000-0600-0000010C0000}"/>
            </a:ext>
          </a:extLst>
        </xdr:cNvPr>
        <xdr:cNvGrpSpPr>
          <a:grpSpLocks/>
        </xdr:cNvGrpSpPr>
      </xdr:nvGrpSpPr>
      <xdr:grpSpPr bwMode="auto">
        <a:xfrm>
          <a:off x="0" y="438150"/>
          <a:ext cx="6456045" cy="342900"/>
          <a:chOff x="0" y="447675"/>
          <a:chExt cx="7429500" cy="352425"/>
        </a:xfrm>
      </xdr:grpSpPr>
      <xdr:sp macro="" textlink="">
        <xdr:nvSpPr>
          <xdr:cNvPr id="3074" name="Freeform 5">
            <a:extLst>
              <a:ext uri="{FF2B5EF4-FFF2-40B4-BE49-F238E27FC236}">
                <a16:creationId xmlns:a16="http://schemas.microsoft.com/office/drawing/2014/main" id="{00000000-0008-0000-0600-0000020C0000}"/>
              </a:ext>
            </a:extLst>
          </xdr:cNvPr>
          <xdr:cNvSpPr>
            <a:spLocks/>
          </xdr:cNvSpPr>
        </xdr:nvSpPr>
        <xdr:spPr bwMode="auto">
          <a:xfrm>
            <a:off x="0" y="447675"/>
            <a:ext cx="7429500" cy="342900"/>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9E0927"/>
          </a:solidFill>
          <a:ln w="9525">
            <a:noFill/>
            <a:round/>
            <a:headEnd/>
            <a:tailEnd/>
          </a:ln>
        </xdr:spPr>
      </xdr:sp>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0" y="457465"/>
            <a:ext cx="6833374" cy="342635"/>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0241" name="Group 4">
          <a:extLst>
            <a:ext uri="{FF2B5EF4-FFF2-40B4-BE49-F238E27FC236}">
              <a16:creationId xmlns:a16="http://schemas.microsoft.com/office/drawing/2014/main" id="{00000000-0008-0000-1000-000001280000}"/>
            </a:ext>
          </a:extLst>
        </xdr:cNvPr>
        <xdr:cNvGrpSpPr>
          <a:grpSpLocks/>
        </xdr:cNvGrpSpPr>
      </xdr:nvGrpSpPr>
      <xdr:grpSpPr bwMode="auto">
        <a:xfrm>
          <a:off x="0" y="371475"/>
          <a:ext cx="6448425" cy="342900"/>
          <a:chOff x="0" y="438151"/>
          <a:chExt cx="6477000" cy="342899"/>
        </a:xfrm>
      </xdr:grpSpPr>
      <xdr:sp macro="" textlink="">
        <xdr:nvSpPr>
          <xdr:cNvPr id="10242" name="Freeform 5">
            <a:extLst>
              <a:ext uri="{FF2B5EF4-FFF2-40B4-BE49-F238E27FC236}">
                <a16:creationId xmlns:a16="http://schemas.microsoft.com/office/drawing/2014/main" id="{00000000-0008-0000-1000-00000228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0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1265" name="Group 4">
          <a:extLst>
            <a:ext uri="{FF2B5EF4-FFF2-40B4-BE49-F238E27FC236}">
              <a16:creationId xmlns:a16="http://schemas.microsoft.com/office/drawing/2014/main" id="{00000000-0008-0000-1100-0000012C0000}"/>
            </a:ext>
          </a:extLst>
        </xdr:cNvPr>
        <xdr:cNvGrpSpPr>
          <a:grpSpLocks/>
        </xdr:cNvGrpSpPr>
      </xdr:nvGrpSpPr>
      <xdr:grpSpPr bwMode="auto">
        <a:xfrm>
          <a:off x="0" y="371475"/>
          <a:ext cx="6448425" cy="342900"/>
          <a:chOff x="0" y="438151"/>
          <a:chExt cx="6477000" cy="342899"/>
        </a:xfrm>
      </xdr:grpSpPr>
      <xdr:sp macro="" textlink="">
        <xdr:nvSpPr>
          <xdr:cNvPr id="11266" name="Freeform 5">
            <a:extLst>
              <a:ext uri="{FF2B5EF4-FFF2-40B4-BE49-F238E27FC236}">
                <a16:creationId xmlns:a16="http://schemas.microsoft.com/office/drawing/2014/main" id="{00000000-0008-0000-1100-0000022C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1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2289" name="Group 4">
          <a:extLst>
            <a:ext uri="{FF2B5EF4-FFF2-40B4-BE49-F238E27FC236}">
              <a16:creationId xmlns:a16="http://schemas.microsoft.com/office/drawing/2014/main" id="{00000000-0008-0000-1200-000001300000}"/>
            </a:ext>
          </a:extLst>
        </xdr:cNvPr>
        <xdr:cNvGrpSpPr>
          <a:grpSpLocks/>
        </xdr:cNvGrpSpPr>
      </xdr:nvGrpSpPr>
      <xdr:grpSpPr bwMode="auto">
        <a:xfrm>
          <a:off x="0" y="371475"/>
          <a:ext cx="6448425" cy="342900"/>
          <a:chOff x="0" y="438151"/>
          <a:chExt cx="6477000" cy="342899"/>
        </a:xfrm>
      </xdr:grpSpPr>
      <xdr:sp macro="" textlink="">
        <xdr:nvSpPr>
          <xdr:cNvPr id="12290" name="Freeform 5">
            <a:extLst>
              <a:ext uri="{FF2B5EF4-FFF2-40B4-BE49-F238E27FC236}">
                <a16:creationId xmlns:a16="http://schemas.microsoft.com/office/drawing/2014/main" id="{00000000-0008-0000-1200-0000023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2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3313" name="Group 4">
          <a:extLst>
            <a:ext uri="{FF2B5EF4-FFF2-40B4-BE49-F238E27FC236}">
              <a16:creationId xmlns:a16="http://schemas.microsoft.com/office/drawing/2014/main" id="{00000000-0008-0000-1300-000001340000}"/>
            </a:ext>
          </a:extLst>
        </xdr:cNvPr>
        <xdr:cNvGrpSpPr>
          <a:grpSpLocks/>
        </xdr:cNvGrpSpPr>
      </xdr:nvGrpSpPr>
      <xdr:grpSpPr bwMode="auto">
        <a:xfrm>
          <a:off x="0" y="371475"/>
          <a:ext cx="6448425" cy="342900"/>
          <a:chOff x="0" y="438151"/>
          <a:chExt cx="6477000" cy="342899"/>
        </a:xfrm>
      </xdr:grpSpPr>
      <xdr:sp macro="" textlink="">
        <xdr:nvSpPr>
          <xdr:cNvPr id="13314" name="Freeform 5">
            <a:extLst>
              <a:ext uri="{FF2B5EF4-FFF2-40B4-BE49-F238E27FC236}">
                <a16:creationId xmlns:a16="http://schemas.microsoft.com/office/drawing/2014/main" id="{00000000-0008-0000-1300-0000023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3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4337" name="Group 4">
          <a:extLst>
            <a:ext uri="{FF2B5EF4-FFF2-40B4-BE49-F238E27FC236}">
              <a16:creationId xmlns:a16="http://schemas.microsoft.com/office/drawing/2014/main" id="{00000000-0008-0000-1400-000001380000}"/>
            </a:ext>
          </a:extLst>
        </xdr:cNvPr>
        <xdr:cNvGrpSpPr>
          <a:grpSpLocks/>
        </xdr:cNvGrpSpPr>
      </xdr:nvGrpSpPr>
      <xdr:grpSpPr bwMode="auto">
        <a:xfrm>
          <a:off x="0" y="369794"/>
          <a:ext cx="6482603" cy="347382"/>
          <a:chOff x="0" y="438151"/>
          <a:chExt cx="6477000" cy="342899"/>
        </a:xfrm>
      </xdr:grpSpPr>
      <xdr:sp macro="" textlink="">
        <xdr:nvSpPr>
          <xdr:cNvPr id="14338" name="Freeform 5">
            <a:extLst>
              <a:ext uri="{FF2B5EF4-FFF2-40B4-BE49-F238E27FC236}">
                <a16:creationId xmlns:a16="http://schemas.microsoft.com/office/drawing/2014/main" id="{00000000-0008-0000-1400-00000238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14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2" name="Group 4">
          <a:extLst>
            <a:ext uri="{FF2B5EF4-FFF2-40B4-BE49-F238E27FC236}">
              <a16:creationId xmlns:a16="http://schemas.microsoft.com/office/drawing/2014/main" id="{00000000-0008-0000-0800-000002000000}"/>
            </a:ext>
          </a:extLst>
        </xdr:cNvPr>
        <xdr:cNvGrpSpPr>
          <a:grpSpLocks/>
        </xdr:cNvGrpSpPr>
      </xdr:nvGrpSpPr>
      <xdr:grpSpPr bwMode="auto">
        <a:xfrm>
          <a:off x="0" y="369794"/>
          <a:ext cx="6482603" cy="347382"/>
          <a:chOff x="0" y="438151"/>
          <a:chExt cx="6477000" cy="342899"/>
        </a:xfrm>
      </xdr:grpSpPr>
      <xdr:sp macro="" textlink="">
        <xdr:nvSpPr>
          <xdr:cNvPr id="3" name="Freeform 5">
            <a:extLst>
              <a:ext uri="{FF2B5EF4-FFF2-40B4-BE49-F238E27FC236}">
                <a16:creationId xmlns:a16="http://schemas.microsoft.com/office/drawing/2014/main" id="{00000000-0008-0000-0800-0000030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8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1026" name="Group 4">
          <a:extLst>
            <a:ext uri="{FF2B5EF4-FFF2-40B4-BE49-F238E27FC236}">
              <a16:creationId xmlns:a16="http://schemas.microsoft.com/office/drawing/2014/main" id="{00000000-0008-0000-0900-000002040000}"/>
            </a:ext>
          </a:extLst>
        </xdr:cNvPr>
        <xdr:cNvGrpSpPr>
          <a:grpSpLocks/>
        </xdr:cNvGrpSpPr>
      </xdr:nvGrpSpPr>
      <xdr:grpSpPr bwMode="auto">
        <a:xfrm>
          <a:off x="0" y="371929"/>
          <a:ext cx="6449786" cy="344714"/>
          <a:chOff x="0" y="438151"/>
          <a:chExt cx="6477000" cy="342899"/>
        </a:xfrm>
      </xdr:grpSpPr>
      <xdr:sp macro="" textlink="">
        <xdr:nvSpPr>
          <xdr:cNvPr id="1027" name="Freeform 5">
            <a:extLst>
              <a:ext uri="{FF2B5EF4-FFF2-40B4-BE49-F238E27FC236}">
                <a16:creationId xmlns:a16="http://schemas.microsoft.com/office/drawing/2014/main" id="{00000000-0008-0000-0900-0000030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9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4097" name="Group 4">
          <a:extLst>
            <a:ext uri="{FF2B5EF4-FFF2-40B4-BE49-F238E27FC236}">
              <a16:creationId xmlns:a16="http://schemas.microsoft.com/office/drawing/2014/main" id="{00000000-0008-0000-0A00-000001100000}"/>
            </a:ext>
          </a:extLst>
        </xdr:cNvPr>
        <xdr:cNvGrpSpPr>
          <a:grpSpLocks/>
        </xdr:cNvGrpSpPr>
      </xdr:nvGrpSpPr>
      <xdr:grpSpPr bwMode="auto">
        <a:xfrm>
          <a:off x="0" y="373673"/>
          <a:ext cx="6433038" cy="337039"/>
          <a:chOff x="0" y="438151"/>
          <a:chExt cx="6477000" cy="342899"/>
        </a:xfrm>
      </xdr:grpSpPr>
      <xdr:sp macro="" textlink="">
        <xdr:nvSpPr>
          <xdr:cNvPr id="4098" name="Freeform 5">
            <a:extLst>
              <a:ext uri="{FF2B5EF4-FFF2-40B4-BE49-F238E27FC236}">
                <a16:creationId xmlns:a16="http://schemas.microsoft.com/office/drawing/2014/main" id="{00000000-0008-0000-0A00-0000021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A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5121" name="Group 4">
          <a:extLst>
            <a:ext uri="{FF2B5EF4-FFF2-40B4-BE49-F238E27FC236}">
              <a16:creationId xmlns:a16="http://schemas.microsoft.com/office/drawing/2014/main" id="{00000000-0008-0000-0B00-000001140000}"/>
            </a:ext>
          </a:extLst>
        </xdr:cNvPr>
        <xdr:cNvGrpSpPr>
          <a:grpSpLocks/>
        </xdr:cNvGrpSpPr>
      </xdr:nvGrpSpPr>
      <xdr:grpSpPr bwMode="auto">
        <a:xfrm>
          <a:off x="0" y="369794"/>
          <a:ext cx="6482603" cy="347382"/>
          <a:chOff x="0" y="438151"/>
          <a:chExt cx="6477000" cy="342899"/>
        </a:xfrm>
      </xdr:grpSpPr>
      <xdr:sp macro="" textlink="">
        <xdr:nvSpPr>
          <xdr:cNvPr id="5122" name="Freeform 5">
            <a:extLst>
              <a:ext uri="{FF2B5EF4-FFF2-40B4-BE49-F238E27FC236}">
                <a16:creationId xmlns:a16="http://schemas.microsoft.com/office/drawing/2014/main" id="{00000000-0008-0000-0B00-0000021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B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6145" name="Group 4">
          <a:extLst>
            <a:ext uri="{FF2B5EF4-FFF2-40B4-BE49-F238E27FC236}">
              <a16:creationId xmlns:a16="http://schemas.microsoft.com/office/drawing/2014/main" id="{00000000-0008-0000-0C00-000001180000}"/>
            </a:ext>
          </a:extLst>
        </xdr:cNvPr>
        <xdr:cNvGrpSpPr>
          <a:grpSpLocks/>
        </xdr:cNvGrpSpPr>
      </xdr:nvGrpSpPr>
      <xdr:grpSpPr bwMode="auto">
        <a:xfrm>
          <a:off x="0" y="369794"/>
          <a:ext cx="6482603" cy="347382"/>
          <a:chOff x="0" y="438151"/>
          <a:chExt cx="6477000" cy="342899"/>
        </a:xfrm>
      </xdr:grpSpPr>
      <xdr:sp macro="" textlink="">
        <xdr:nvSpPr>
          <xdr:cNvPr id="6146" name="Freeform 5">
            <a:extLst>
              <a:ext uri="{FF2B5EF4-FFF2-40B4-BE49-F238E27FC236}">
                <a16:creationId xmlns:a16="http://schemas.microsoft.com/office/drawing/2014/main" id="{00000000-0008-0000-0C00-00000218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C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7169" name="Group 4">
          <a:extLst>
            <a:ext uri="{FF2B5EF4-FFF2-40B4-BE49-F238E27FC236}">
              <a16:creationId xmlns:a16="http://schemas.microsoft.com/office/drawing/2014/main" id="{00000000-0008-0000-0D00-0000011C0000}"/>
            </a:ext>
          </a:extLst>
        </xdr:cNvPr>
        <xdr:cNvGrpSpPr>
          <a:grpSpLocks/>
        </xdr:cNvGrpSpPr>
      </xdr:nvGrpSpPr>
      <xdr:grpSpPr bwMode="auto">
        <a:xfrm>
          <a:off x="0" y="369794"/>
          <a:ext cx="6482603" cy="347382"/>
          <a:chOff x="0" y="438151"/>
          <a:chExt cx="6477000" cy="342899"/>
        </a:xfrm>
      </xdr:grpSpPr>
      <xdr:sp macro="" textlink="">
        <xdr:nvSpPr>
          <xdr:cNvPr id="7170" name="Freeform 5">
            <a:extLst>
              <a:ext uri="{FF2B5EF4-FFF2-40B4-BE49-F238E27FC236}">
                <a16:creationId xmlns:a16="http://schemas.microsoft.com/office/drawing/2014/main" id="{00000000-0008-0000-0D00-0000021C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D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8193" name="Group 4">
          <a:extLst>
            <a:ext uri="{FF2B5EF4-FFF2-40B4-BE49-F238E27FC236}">
              <a16:creationId xmlns:a16="http://schemas.microsoft.com/office/drawing/2014/main" id="{00000000-0008-0000-0E00-000001200000}"/>
            </a:ext>
          </a:extLst>
        </xdr:cNvPr>
        <xdr:cNvGrpSpPr>
          <a:grpSpLocks/>
        </xdr:cNvGrpSpPr>
      </xdr:nvGrpSpPr>
      <xdr:grpSpPr bwMode="auto">
        <a:xfrm>
          <a:off x="0" y="371475"/>
          <a:ext cx="6448425" cy="342900"/>
          <a:chOff x="0" y="438151"/>
          <a:chExt cx="6477000" cy="342899"/>
        </a:xfrm>
      </xdr:grpSpPr>
      <xdr:sp macro="" textlink="">
        <xdr:nvSpPr>
          <xdr:cNvPr id="8194" name="Freeform 5">
            <a:extLst>
              <a:ext uri="{FF2B5EF4-FFF2-40B4-BE49-F238E27FC236}">
                <a16:creationId xmlns:a16="http://schemas.microsoft.com/office/drawing/2014/main" id="{00000000-0008-0000-0E00-00000220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E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24</xdr:col>
      <xdr:colOff>381000</xdr:colOff>
      <xdr:row>3</xdr:row>
      <xdr:rowOff>0</xdr:rowOff>
    </xdr:to>
    <xdr:grpSp>
      <xdr:nvGrpSpPr>
        <xdr:cNvPr id="9217" name="Group 4">
          <a:extLst>
            <a:ext uri="{FF2B5EF4-FFF2-40B4-BE49-F238E27FC236}">
              <a16:creationId xmlns:a16="http://schemas.microsoft.com/office/drawing/2014/main" id="{00000000-0008-0000-0F00-000001240000}"/>
            </a:ext>
          </a:extLst>
        </xdr:cNvPr>
        <xdr:cNvGrpSpPr>
          <a:grpSpLocks/>
        </xdr:cNvGrpSpPr>
      </xdr:nvGrpSpPr>
      <xdr:grpSpPr bwMode="auto">
        <a:xfrm>
          <a:off x="0" y="369794"/>
          <a:ext cx="6482603" cy="347382"/>
          <a:chOff x="0" y="438151"/>
          <a:chExt cx="6477000" cy="342899"/>
        </a:xfrm>
      </xdr:grpSpPr>
      <xdr:sp macro="" textlink="">
        <xdr:nvSpPr>
          <xdr:cNvPr id="9218" name="Freeform 5">
            <a:extLst>
              <a:ext uri="{FF2B5EF4-FFF2-40B4-BE49-F238E27FC236}">
                <a16:creationId xmlns:a16="http://schemas.microsoft.com/office/drawing/2014/main" id="{00000000-0008-0000-0F00-000002240000}"/>
              </a:ext>
            </a:extLst>
          </xdr:cNvPr>
          <xdr:cNvSpPr>
            <a:spLocks/>
          </xdr:cNvSpPr>
        </xdr:nvSpPr>
        <xdr:spPr bwMode="auto">
          <a:xfrm>
            <a:off x="0" y="438151"/>
            <a:ext cx="6477000" cy="333631"/>
          </a:xfrm>
          <a:custGeom>
            <a:avLst/>
            <a:gdLst>
              <a:gd name="T0" fmla="*/ 0 w 12240"/>
              <a:gd name="T1" fmla="*/ 0 h 720"/>
              <a:gd name="T2" fmla="*/ 2147483647 w 12240"/>
              <a:gd name="T3" fmla="*/ 0 h 720"/>
              <a:gd name="T4" fmla="*/ 2147483647 w 12240"/>
              <a:gd name="T5" fmla="*/ 2147483647 h 720"/>
              <a:gd name="T6" fmla="*/ 2147483647 w 12240"/>
              <a:gd name="T7" fmla="*/ 2147483647 h 720"/>
              <a:gd name="T8" fmla="*/ 0 w 12240"/>
              <a:gd name="T9" fmla="*/ 2147483647 h 720"/>
              <a:gd name="T10" fmla="*/ 0 w 12240"/>
              <a:gd name="T11" fmla="*/ 0 h 720"/>
              <a:gd name="T12" fmla="*/ 0 60000 65536"/>
              <a:gd name="T13" fmla="*/ 0 60000 65536"/>
              <a:gd name="T14" fmla="*/ 0 60000 65536"/>
              <a:gd name="T15" fmla="*/ 0 60000 65536"/>
              <a:gd name="T16" fmla="*/ 0 60000 65536"/>
              <a:gd name="T17" fmla="*/ 0 60000 65536"/>
              <a:gd name="T18" fmla="*/ 0 w 12240"/>
              <a:gd name="T19" fmla="*/ 0 h 720"/>
              <a:gd name="T20" fmla="*/ 12240 w 12240"/>
              <a:gd name="T21" fmla="*/ 720 h 720"/>
            </a:gdLst>
            <a:ahLst/>
            <a:cxnLst>
              <a:cxn ang="T12">
                <a:pos x="T0" y="T1"/>
              </a:cxn>
              <a:cxn ang="T13">
                <a:pos x="T2" y="T3"/>
              </a:cxn>
              <a:cxn ang="T14">
                <a:pos x="T4" y="T5"/>
              </a:cxn>
              <a:cxn ang="T15">
                <a:pos x="T6" y="T7"/>
              </a:cxn>
              <a:cxn ang="T16">
                <a:pos x="T8" y="T9"/>
              </a:cxn>
              <a:cxn ang="T17">
                <a:pos x="T10" y="T11"/>
              </a:cxn>
            </a:cxnLst>
            <a:rect l="T18" t="T19" r="T20" b="T21"/>
            <a:pathLst>
              <a:path w="12240" h="720">
                <a:moveTo>
                  <a:pt x="0" y="0"/>
                </a:moveTo>
                <a:lnTo>
                  <a:pt x="11520" y="0"/>
                </a:lnTo>
                <a:lnTo>
                  <a:pt x="12240" y="360"/>
                </a:lnTo>
                <a:lnTo>
                  <a:pt x="11520" y="720"/>
                </a:lnTo>
                <a:lnTo>
                  <a:pt x="0" y="720"/>
                </a:lnTo>
                <a:lnTo>
                  <a:pt x="0" y="0"/>
                </a:lnTo>
                <a:close/>
              </a:path>
            </a:pathLst>
          </a:custGeom>
          <a:solidFill>
            <a:srgbClr val="0039A6"/>
          </a:solidFill>
          <a:ln w="9525">
            <a:noFill/>
            <a:round/>
            <a:headEnd/>
            <a:tailEnd/>
          </a:ln>
        </xdr:spPr>
      </xdr:sp>
      <xdr:sp macro="" textlink="">
        <xdr:nvSpPr>
          <xdr:cNvPr id="4" name="Text Box 4">
            <a:extLst>
              <a:ext uri="{FF2B5EF4-FFF2-40B4-BE49-F238E27FC236}">
                <a16:creationId xmlns:a16="http://schemas.microsoft.com/office/drawing/2014/main" id="{00000000-0008-0000-0F00-000004000000}"/>
              </a:ext>
            </a:extLst>
          </xdr:cNvPr>
          <xdr:cNvSpPr txBox="1">
            <a:spLocks noChangeArrowheads="1"/>
          </xdr:cNvSpPr>
        </xdr:nvSpPr>
        <xdr:spPr bwMode="auto">
          <a:xfrm>
            <a:off x="47836" y="447676"/>
            <a:ext cx="5826430" cy="333374"/>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n-US" sz="1100" b="0" i="0" strike="noStrike">
                <a:solidFill>
                  <a:srgbClr val="FFFFFF"/>
                </a:solidFill>
                <a:latin typeface="Century Gothic"/>
              </a:rPr>
              <a:t>California-Nevada-Hawaii District</a:t>
            </a:r>
          </a:p>
          <a:p>
            <a:pPr algn="r" rtl="1">
              <a:defRPr sz="1000"/>
            </a:pPr>
            <a:endParaRPr lang="en-US" sz="1100" b="0" i="0" strike="noStrike">
              <a:solidFill>
                <a:srgbClr val="FFFFFF"/>
              </a:solidFill>
              <a:latin typeface="Century Gothic"/>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ED600"/>
    <pageSetUpPr fitToPage="1"/>
  </sheetPr>
  <dimension ref="A1:L16"/>
  <sheetViews>
    <sheetView showGridLines="0" view="pageBreakPreview" topLeftCell="A4" zoomScale="140" zoomScaleNormal="100" zoomScaleSheetLayoutView="140" workbookViewId="0">
      <selection activeCell="B4" sqref="B4:K4"/>
    </sheetView>
  </sheetViews>
  <sheetFormatPr defaultRowHeight="12.75" x14ac:dyDescent="0.2"/>
  <cols>
    <col min="1" max="1" width="4.7109375" customWidth="1"/>
    <col min="2" max="2" width="5.5703125" customWidth="1"/>
    <col min="3" max="3" width="13.140625" customWidth="1"/>
    <col min="10" max="10" width="10.140625" customWidth="1"/>
    <col min="12" max="12" width="4.7109375" customWidth="1"/>
  </cols>
  <sheetData>
    <row r="1" spans="1:12" ht="34.5" x14ac:dyDescent="0.45">
      <c r="B1" s="143"/>
      <c r="C1" s="143"/>
      <c r="D1" s="143"/>
      <c r="E1" s="143"/>
      <c r="F1" s="143"/>
      <c r="G1" s="143"/>
      <c r="H1" s="143"/>
      <c r="I1" s="143"/>
      <c r="J1" s="143"/>
      <c r="K1" s="143"/>
      <c r="L1" s="158" t="s">
        <v>536</v>
      </c>
    </row>
    <row r="2" spans="1:12" ht="18" x14ac:dyDescent="0.25">
      <c r="A2" s="332" t="s">
        <v>513</v>
      </c>
      <c r="B2" s="332"/>
      <c r="C2" s="332"/>
      <c r="D2" s="333"/>
      <c r="E2" s="333"/>
      <c r="F2" s="333"/>
      <c r="G2" s="334"/>
      <c r="H2" s="334"/>
      <c r="I2" s="334"/>
      <c r="J2" s="334"/>
      <c r="K2" s="334"/>
      <c r="L2" s="334"/>
    </row>
    <row r="3" spans="1:12" ht="3" customHeight="1" x14ac:dyDescent="0.2"/>
    <row r="4" spans="1:12" s="2" customFormat="1" ht="350.25" customHeight="1" x14ac:dyDescent="0.3">
      <c r="B4" s="329" t="s">
        <v>662</v>
      </c>
      <c r="C4" s="329"/>
      <c r="D4" s="329"/>
      <c r="E4" s="329"/>
      <c r="F4" s="329"/>
      <c r="G4" s="329"/>
      <c r="H4" s="329"/>
      <c r="I4" s="329"/>
      <c r="J4" s="335"/>
      <c r="K4" s="335"/>
    </row>
    <row r="5" spans="1:12" s="2" customFormat="1" ht="16.5" x14ac:dyDescent="0.3">
      <c r="B5" s="336" t="s">
        <v>349</v>
      </c>
      <c r="C5" s="336"/>
      <c r="D5" s="336"/>
      <c r="E5" s="336"/>
      <c r="F5" s="336"/>
      <c r="G5" s="336"/>
      <c r="H5" s="336"/>
      <c r="I5" s="336"/>
      <c r="J5" s="336"/>
      <c r="K5" s="336"/>
    </row>
    <row r="6" spans="1:12" s="169" customFormat="1" ht="53.25" customHeight="1" x14ac:dyDescent="0.2">
      <c r="B6" s="168" t="s">
        <v>323</v>
      </c>
      <c r="C6" s="329" t="s">
        <v>660</v>
      </c>
      <c r="D6" s="329"/>
      <c r="E6" s="329"/>
      <c r="F6" s="329"/>
      <c r="G6" s="329"/>
      <c r="H6" s="329"/>
      <c r="I6" s="329"/>
      <c r="J6" s="329"/>
      <c r="K6" s="329"/>
    </row>
    <row r="7" spans="1:12" s="169" customFormat="1" ht="147" customHeight="1" x14ac:dyDescent="0.2">
      <c r="B7" s="168" t="s">
        <v>323</v>
      </c>
      <c r="C7" s="329" t="s">
        <v>524</v>
      </c>
      <c r="D7" s="329"/>
      <c r="E7" s="329"/>
      <c r="F7" s="329"/>
      <c r="G7" s="329"/>
      <c r="H7" s="329"/>
      <c r="I7" s="329"/>
      <c r="J7" s="329"/>
      <c r="K7" s="329"/>
    </row>
    <row r="8" spans="1:12" s="169" customFormat="1" ht="132" customHeight="1" x14ac:dyDescent="0.2">
      <c r="B8" s="168" t="s">
        <v>323</v>
      </c>
      <c r="C8" s="329" t="s">
        <v>516</v>
      </c>
      <c r="D8" s="329"/>
      <c r="E8" s="329"/>
      <c r="F8" s="329"/>
      <c r="G8" s="329"/>
      <c r="H8" s="329"/>
      <c r="I8" s="329"/>
      <c r="J8" s="329"/>
      <c r="K8" s="329"/>
    </row>
    <row r="9" spans="1:12" s="169" customFormat="1" ht="149.25" customHeight="1" x14ac:dyDescent="0.2">
      <c r="B9" s="168" t="s">
        <v>323</v>
      </c>
      <c r="C9" s="329" t="s">
        <v>525</v>
      </c>
      <c r="D9" s="329"/>
      <c r="E9" s="329"/>
      <c r="F9" s="329"/>
      <c r="G9" s="329"/>
      <c r="H9" s="329"/>
      <c r="I9" s="329"/>
      <c r="J9" s="329"/>
      <c r="K9" s="329"/>
    </row>
    <row r="10" spans="1:12" s="169" customFormat="1" ht="102" customHeight="1" x14ac:dyDescent="0.2">
      <c r="B10" s="168" t="s">
        <v>323</v>
      </c>
      <c r="C10" s="329" t="s">
        <v>658</v>
      </c>
      <c r="D10" s="329"/>
      <c r="E10" s="329"/>
      <c r="F10" s="329"/>
      <c r="G10" s="329"/>
      <c r="H10" s="329"/>
      <c r="I10" s="329"/>
      <c r="J10" s="329"/>
      <c r="K10" s="329"/>
    </row>
    <row r="11" spans="1:12" s="169" customFormat="1" ht="306.75" customHeight="1" x14ac:dyDescent="0.2">
      <c r="B11" s="168" t="s">
        <v>323</v>
      </c>
      <c r="C11" s="330" t="s">
        <v>661</v>
      </c>
      <c r="D11" s="330"/>
      <c r="E11" s="330"/>
      <c r="F11" s="330"/>
      <c r="G11" s="330"/>
      <c r="H11" s="330"/>
      <c r="I11" s="330"/>
      <c r="J11" s="330"/>
      <c r="K11" s="330"/>
    </row>
    <row r="12" spans="1:12" s="169" customFormat="1" ht="97.5" customHeight="1" x14ac:dyDescent="0.2">
      <c r="B12" s="168" t="s">
        <v>323</v>
      </c>
      <c r="C12" s="329" t="s">
        <v>517</v>
      </c>
      <c r="D12" s="329"/>
      <c r="E12" s="329"/>
      <c r="F12" s="329"/>
      <c r="G12" s="329"/>
      <c r="H12" s="329"/>
      <c r="I12" s="329"/>
      <c r="J12" s="329"/>
      <c r="K12" s="329"/>
    </row>
    <row r="13" spans="1:12" s="169" customFormat="1" ht="82.5" customHeight="1" x14ac:dyDescent="0.2">
      <c r="B13" s="168" t="s">
        <v>323</v>
      </c>
      <c r="C13" s="329" t="s">
        <v>639</v>
      </c>
      <c r="D13" s="329"/>
      <c r="E13" s="329"/>
      <c r="F13" s="329"/>
      <c r="G13" s="329"/>
      <c r="H13" s="329"/>
      <c r="I13" s="329"/>
      <c r="J13" s="329"/>
      <c r="K13" s="329"/>
    </row>
    <row r="14" spans="1:12" s="167" customFormat="1" ht="88.5" customHeight="1" x14ac:dyDescent="0.3">
      <c r="B14" s="329" t="s">
        <v>327</v>
      </c>
      <c r="C14" s="329"/>
      <c r="D14" s="329"/>
      <c r="E14" s="329"/>
      <c r="F14" s="329"/>
      <c r="G14" s="329"/>
      <c r="H14" s="329"/>
      <c r="I14" s="329"/>
      <c r="J14" s="329"/>
      <c r="K14" s="329"/>
    </row>
    <row r="15" spans="1:12" s="167" customFormat="1" ht="108.75" customHeight="1" x14ac:dyDescent="0.3">
      <c r="B15" s="329" t="s">
        <v>659</v>
      </c>
      <c r="C15" s="331"/>
      <c r="D15" s="331"/>
      <c r="E15" s="331"/>
      <c r="F15" s="331"/>
      <c r="G15" s="331"/>
      <c r="H15" s="331"/>
      <c r="I15" s="331"/>
      <c r="J15" s="331"/>
      <c r="K15" s="331"/>
    </row>
    <row r="16" spans="1:12" s="165" customFormat="1" ht="27.75" customHeight="1" x14ac:dyDescent="0.2">
      <c r="A16" s="328" t="s">
        <v>512</v>
      </c>
      <c r="B16" s="328"/>
      <c r="C16" s="328"/>
      <c r="D16" s="328"/>
      <c r="E16" s="328"/>
      <c r="F16" s="328"/>
      <c r="G16" s="328"/>
      <c r="H16" s="328"/>
      <c r="I16" s="328"/>
      <c r="J16" s="328"/>
      <c r="K16" s="328"/>
      <c r="L16" s="328"/>
    </row>
  </sheetData>
  <sheetProtection algorithmName="SHA-512" hashValue="xnJoEecJvYVS+pFVuSu68tETv56y2Va5rXv2WC2s0ZGCnsTqRMTbTE/bCEoZ02vAUrYN1xToYYNOAJC8AEdWrA==" saltValue="4aRPfzJnV0iQrdfvdwTi9g==" spinCount="100000" sheet="1" formatCells="0" formatColumns="0" formatRows="0" autoFilter="0" pivotTables="0"/>
  <mergeCells count="14">
    <mergeCell ref="C8:K8"/>
    <mergeCell ref="A2:L2"/>
    <mergeCell ref="B4:K4"/>
    <mergeCell ref="B5:K5"/>
    <mergeCell ref="C7:K7"/>
    <mergeCell ref="C6:K6"/>
    <mergeCell ref="A16:L16"/>
    <mergeCell ref="B14:K14"/>
    <mergeCell ref="C9:K9"/>
    <mergeCell ref="C10:K10"/>
    <mergeCell ref="C11:K11"/>
    <mergeCell ref="C12:K12"/>
    <mergeCell ref="B15:K15"/>
    <mergeCell ref="C13:K13"/>
  </mergeCells>
  <pageMargins left="0.7" right="0.7" top="0.32" bottom="0.75" header="0.3" footer="0.3"/>
  <pageSetup scale="42"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K125"/>
  <sheetViews>
    <sheetView showGridLines="0" view="pageBreakPreview" topLeftCell="A19" zoomScale="210" zoomScaleNormal="100" zoomScaleSheetLayoutView="210" workbookViewId="0">
      <selection activeCell="X25" sqref="X25"/>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 customWidth="1"/>
    <col min="30"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row>
    <row r="3" spans="1:37" x14ac:dyDescent="0.25">
      <c r="AC3" s="2"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2"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191</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row>
    <row r="8" spans="1:37" ht="3" customHeight="1" x14ac:dyDescent="0.3">
      <c r="A8" s="5"/>
      <c r="AA8" s="375" t="s">
        <v>123</v>
      </c>
      <c r="AB8" s="379"/>
    </row>
    <row r="9" spans="1:37" ht="13.5" customHeight="1"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row>
    <row r="11" spans="1:37" ht="15" x14ac:dyDescent="0.25">
      <c r="C11" s="23" t="s">
        <v>315</v>
      </c>
      <c r="D11" s="471">
        <f>'Task 1'!I41</f>
        <v>0</v>
      </c>
      <c r="E11" s="396"/>
      <c r="G11" s="470" t="s">
        <v>317</v>
      </c>
      <c r="H11" s="470"/>
      <c r="I11" s="471">
        <f>D11+R11</f>
        <v>0</v>
      </c>
      <c r="J11" s="396"/>
      <c r="K11" s="476" t="s">
        <v>319</v>
      </c>
      <c r="L11" s="476"/>
      <c r="M11" s="476"/>
      <c r="N11" s="476"/>
      <c r="O11" s="476"/>
      <c r="P11" s="476"/>
      <c r="Q11" s="476"/>
      <c r="R11" s="477"/>
      <c r="S11" s="478"/>
      <c r="T11" s="479" t="s">
        <v>431</v>
      </c>
      <c r="U11" s="479"/>
      <c r="V11" s="479"/>
      <c r="W11" s="22"/>
      <c r="X11" s="23" t="s">
        <v>27</v>
      </c>
      <c r="Y11" s="24"/>
      <c r="AC11" s="48" t="s">
        <v>316</v>
      </c>
    </row>
    <row r="12" spans="1:37" s="142"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48" t="s">
        <v>386</v>
      </c>
      <c r="AD13" s="142"/>
      <c r="AE13" s="142"/>
      <c r="AF13" s="142"/>
      <c r="AG13" s="142"/>
      <c r="AH13" s="142"/>
      <c r="AI13" s="142"/>
      <c r="AJ13" s="142"/>
      <c r="AK13" s="142"/>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18" t="s">
        <v>399</v>
      </c>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c r="AC15" s="3" t="s">
        <v>400</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row>
    <row r="17" spans="1:28"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row>
    <row r="18" spans="1:28"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row>
    <row r="19" spans="1:28"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row>
    <row r="20" spans="1:28"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28"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row>
    <row r="22" spans="1:28"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row>
    <row r="23" spans="1:28"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row>
    <row r="24" spans="1:28"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row>
    <row r="25" spans="1:28"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row>
    <row r="26" spans="1:28"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28"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28"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row>
    <row r="29" spans="1:28"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row>
    <row r="30" spans="1:28"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row>
    <row r="31" spans="1:28"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row>
    <row r="32" spans="1:28"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28"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28"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row>
    <row r="35" spans="1:28"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row>
    <row r="36" spans="1:28"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row>
    <row r="37" spans="1:28"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28"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28"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28"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28"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row>
    <row r="42" spans="1:28"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row>
    <row r="43" spans="1:28"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row>
    <row r="44" spans="1:28"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row>
    <row r="45" spans="1:28"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row>
    <row r="46" spans="1:28"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row>
    <row r="47" spans="1:28"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row>
    <row r="48" spans="1:28"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row>
    <row r="49" spans="1:28"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row>
    <row r="50" spans="1:28"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row>
    <row r="51" spans="1:28"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row>
    <row r="52" spans="1:28"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row>
    <row r="53" spans="1:28"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row>
    <row r="54" spans="1:28"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row>
    <row r="55" spans="1:28"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row>
    <row r="56" spans="1:28"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row>
    <row r="57" spans="1:28"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row>
    <row r="58" spans="1:28"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row>
    <row r="59" spans="1:28"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row>
    <row r="60" spans="1:28"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row>
    <row r="61" spans="1:28"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row>
    <row r="62" spans="1:28"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row>
    <row r="63" spans="1:28"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row>
    <row r="64" spans="1:28"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row>
    <row r="65" spans="1:29"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row>
    <row r="66" spans="1:29"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row>
    <row r="67" spans="1:29"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 t="s">
        <v>177</v>
      </c>
    </row>
    <row r="68" spans="1:29"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 t="s">
        <v>423</v>
      </c>
    </row>
    <row r="69" spans="1:29"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29"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 t="s">
        <v>199</v>
      </c>
    </row>
    <row r="71" spans="1:29"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 t="s">
        <v>531</v>
      </c>
    </row>
    <row r="72" spans="1:29"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29"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29"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29"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29"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29"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29"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29"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29"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ht="15" customHeight="1"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c r="V125" s="295">
        <f>SUM(R66:T66)</f>
        <v>0</v>
      </c>
      <c r="W125" s="295">
        <f>U66</f>
        <v>0</v>
      </c>
      <c r="X125" s="295">
        <f>V66</f>
        <v>0</v>
      </c>
    </row>
  </sheetData>
  <sheetProtection password="F3F0" sheet="1" objects="1" scenarios="1" formatCells="0" formatColumns="0" formatRows="0" selectLockedCells="1" autoFilter="0" pivotTables="0"/>
  <dataConsolidate link="1"/>
  <mergeCells count="310">
    <mergeCell ref="B51:G51"/>
    <mergeCell ref="B42:G42"/>
    <mergeCell ref="B43:G43"/>
    <mergeCell ref="B44:G44"/>
    <mergeCell ref="B45:G45"/>
    <mergeCell ref="B46:G46"/>
    <mergeCell ref="B47:G47"/>
    <mergeCell ref="B48:G48"/>
    <mergeCell ref="B49:G49"/>
    <mergeCell ref="B50:G50"/>
    <mergeCell ref="B92:Y92"/>
    <mergeCell ref="B86:Y86"/>
    <mergeCell ref="B87:G87"/>
    <mergeCell ref="J87:R87"/>
    <mergeCell ref="S87:T87"/>
    <mergeCell ref="U87:V87"/>
    <mergeCell ref="W87:X87"/>
    <mergeCell ref="B88:Y88"/>
    <mergeCell ref="B89:G89"/>
    <mergeCell ref="J89:R89"/>
    <mergeCell ref="S89:T89"/>
    <mergeCell ref="U89:V89"/>
    <mergeCell ref="W89:X89"/>
    <mergeCell ref="B84:Y84"/>
    <mergeCell ref="B85:G85"/>
    <mergeCell ref="J85:R85"/>
    <mergeCell ref="S85:T85"/>
    <mergeCell ref="U85:V85"/>
    <mergeCell ref="W85:X85"/>
    <mergeCell ref="B90:Y90"/>
    <mergeCell ref="B91:G91"/>
    <mergeCell ref="J91:R91"/>
    <mergeCell ref="S91:T91"/>
    <mergeCell ref="U91:V91"/>
    <mergeCell ref="W91:X91"/>
    <mergeCell ref="B80:Y80"/>
    <mergeCell ref="B81:G81"/>
    <mergeCell ref="J81:R81"/>
    <mergeCell ref="S81:T81"/>
    <mergeCell ref="U81:V81"/>
    <mergeCell ref="W81:X81"/>
    <mergeCell ref="B82:Y82"/>
    <mergeCell ref="B83:G83"/>
    <mergeCell ref="J83:R83"/>
    <mergeCell ref="S83:T83"/>
    <mergeCell ref="U83:V83"/>
    <mergeCell ref="W83:X83"/>
    <mergeCell ref="B76:Y76"/>
    <mergeCell ref="B77:G77"/>
    <mergeCell ref="J77:R77"/>
    <mergeCell ref="S77:T77"/>
    <mergeCell ref="U77:V77"/>
    <mergeCell ref="W77:X77"/>
    <mergeCell ref="B78:Y78"/>
    <mergeCell ref="B79:G79"/>
    <mergeCell ref="J79:R79"/>
    <mergeCell ref="S79:T79"/>
    <mergeCell ref="U79:V79"/>
    <mergeCell ref="W79:X79"/>
    <mergeCell ref="Y39:Y40"/>
    <mergeCell ref="H68:Y68"/>
    <mergeCell ref="W40:X40"/>
    <mergeCell ref="A67:Y67"/>
    <mergeCell ref="I39:I40"/>
    <mergeCell ref="U115:V115"/>
    <mergeCell ref="W115:X115"/>
    <mergeCell ref="B96:Y96"/>
    <mergeCell ref="B99:G99"/>
    <mergeCell ref="U99:V99"/>
    <mergeCell ref="B64:G64"/>
    <mergeCell ref="B58:G58"/>
    <mergeCell ref="W71:X71"/>
    <mergeCell ref="U71:V71"/>
    <mergeCell ref="S71:T71"/>
    <mergeCell ref="J71:R71"/>
    <mergeCell ref="A69:Y69"/>
    <mergeCell ref="A68:G68"/>
    <mergeCell ref="B65:G65"/>
    <mergeCell ref="A70:G70"/>
    <mergeCell ref="H70:Y70"/>
    <mergeCell ref="B71:G71"/>
    <mergeCell ref="B72:Y72"/>
    <mergeCell ref="U107:V107"/>
    <mergeCell ref="B120:Y120"/>
    <mergeCell ref="B73:G73"/>
    <mergeCell ref="J73:R73"/>
    <mergeCell ref="S73:T73"/>
    <mergeCell ref="U73:V73"/>
    <mergeCell ref="W73:X73"/>
    <mergeCell ref="B74:Y74"/>
    <mergeCell ref="B112:Y112"/>
    <mergeCell ref="B114:Y114"/>
    <mergeCell ref="J117:R117"/>
    <mergeCell ref="W99:X99"/>
    <mergeCell ref="S99:T99"/>
    <mergeCell ref="B93:G93"/>
    <mergeCell ref="S95:T95"/>
    <mergeCell ref="W93:X93"/>
    <mergeCell ref="S93:T93"/>
    <mergeCell ref="J109:R109"/>
    <mergeCell ref="J105:R105"/>
    <mergeCell ref="B118:Y118"/>
    <mergeCell ref="B75:G75"/>
    <mergeCell ref="J75:R75"/>
    <mergeCell ref="S75:T75"/>
    <mergeCell ref="U75:V75"/>
    <mergeCell ref="W75:X75"/>
    <mergeCell ref="A21:E21"/>
    <mergeCell ref="A22:E22"/>
    <mergeCell ref="A26:E26"/>
    <mergeCell ref="A25:E25"/>
    <mergeCell ref="A20:E20"/>
    <mergeCell ref="J15:P15"/>
    <mergeCell ref="W105:X105"/>
    <mergeCell ref="S105:T105"/>
    <mergeCell ref="B103:G103"/>
    <mergeCell ref="K17:L17"/>
    <mergeCell ref="A18:E18"/>
    <mergeCell ref="A19:E19"/>
    <mergeCell ref="H39:H40"/>
    <mergeCell ref="B100:Y100"/>
    <mergeCell ref="F17:G17"/>
    <mergeCell ref="M17:N17"/>
    <mergeCell ref="K18:L18"/>
    <mergeCell ref="K19:L19"/>
    <mergeCell ref="I21:J21"/>
    <mergeCell ref="I20:J20"/>
    <mergeCell ref="M21:N21"/>
    <mergeCell ref="R20:W20"/>
    <mergeCell ref="M19:N19"/>
    <mergeCell ref="R18:W18"/>
    <mergeCell ref="L7:R7"/>
    <mergeCell ref="S7:T7"/>
    <mergeCell ref="G7:H7"/>
    <mergeCell ref="B7:F7"/>
    <mergeCell ref="S15:X15"/>
    <mergeCell ref="B109:G109"/>
    <mergeCell ref="K20:L20"/>
    <mergeCell ref="Q15:R15"/>
    <mergeCell ref="A29:Q29"/>
    <mergeCell ref="R21:W21"/>
    <mergeCell ref="A38:G38"/>
    <mergeCell ref="M20:N20"/>
    <mergeCell ref="U103:V103"/>
    <mergeCell ref="B104:Y104"/>
    <mergeCell ref="B106:Y106"/>
    <mergeCell ref="B108:Y108"/>
    <mergeCell ref="B66:G66"/>
    <mergeCell ref="U109:V109"/>
    <mergeCell ref="W109:X109"/>
    <mergeCell ref="S109:T109"/>
    <mergeCell ref="U93:V93"/>
    <mergeCell ref="R17:W17"/>
    <mergeCell ref="M25:N25"/>
    <mergeCell ref="M26:N26"/>
    <mergeCell ref="M18:N18"/>
    <mergeCell ref="D11:E11"/>
    <mergeCell ref="AA8:AB8"/>
    <mergeCell ref="A1:W1"/>
    <mergeCell ref="A9:Y9"/>
    <mergeCell ref="A15:H15"/>
    <mergeCell ref="R11:S11"/>
    <mergeCell ref="A13:M13"/>
    <mergeCell ref="A4:Y4"/>
    <mergeCell ref="A5:Y5"/>
    <mergeCell ref="P13:X13"/>
    <mergeCell ref="A10:Y10"/>
    <mergeCell ref="I11:J11"/>
    <mergeCell ref="U7:W7"/>
    <mergeCell ref="G11:H11"/>
    <mergeCell ref="T11:V11"/>
    <mergeCell ref="K11:Q11"/>
    <mergeCell ref="I7:K7"/>
    <mergeCell ref="A14:Y14"/>
    <mergeCell ref="F18:G18"/>
    <mergeCell ref="N13:O13"/>
    <mergeCell ref="I17:J17"/>
    <mergeCell ref="A17:E17"/>
    <mergeCell ref="X18:Y18"/>
    <mergeCell ref="U119:V119"/>
    <mergeCell ref="W119:X119"/>
    <mergeCell ref="S119:T119"/>
    <mergeCell ref="J119:R119"/>
    <mergeCell ref="J111:R111"/>
    <mergeCell ref="S111:T111"/>
    <mergeCell ref="S117:T117"/>
    <mergeCell ref="B110:Y110"/>
    <mergeCell ref="U111:V111"/>
    <mergeCell ref="W111:X111"/>
    <mergeCell ref="B113:G113"/>
    <mergeCell ref="J113:R113"/>
    <mergeCell ref="S113:T113"/>
    <mergeCell ref="W113:X113"/>
    <mergeCell ref="U113:V113"/>
    <mergeCell ref="U117:V117"/>
    <mergeCell ref="B116:Y116"/>
    <mergeCell ref="W117:X117"/>
    <mergeCell ref="B115:G115"/>
    <mergeCell ref="J115:R115"/>
    <mergeCell ref="S115:T115"/>
    <mergeCell ref="B119:G119"/>
    <mergeCell ref="B117:G117"/>
    <mergeCell ref="B111:G111"/>
    <mergeCell ref="W103:X103"/>
    <mergeCell ref="S103:T103"/>
    <mergeCell ref="J103:R103"/>
    <mergeCell ref="U105:V105"/>
    <mergeCell ref="J107:R107"/>
    <mergeCell ref="J93:R93"/>
    <mergeCell ref="B94:Y94"/>
    <mergeCell ref="B95:G95"/>
    <mergeCell ref="U95:V95"/>
    <mergeCell ref="W95:X95"/>
    <mergeCell ref="J95:R95"/>
    <mergeCell ref="B102:Y102"/>
    <mergeCell ref="J99:R99"/>
    <mergeCell ref="W97:X97"/>
    <mergeCell ref="B97:G97"/>
    <mergeCell ref="U97:V97"/>
    <mergeCell ref="B105:G105"/>
    <mergeCell ref="S97:T97"/>
    <mergeCell ref="J97:R97"/>
    <mergeCell ref="B98:Y98"/>
    <mergeCell ref="W107:X107"/>
    <mergeCell ref="S107:T107"/>
    <mergeCell ref="B107:G107"/>
    <mergeCell ref="A23:E23"/>
    <mergeCell ref="F24:G24"/>
    <mergeCell ref="F28:G28"/>
    <mergeCell ref="U101:V101"/>
    <mergeCell ref="W101:X101"/>
    <mergeCell ref="S101:T101"/>
    <mergeCell ref="J101:R101"/>
    <mergeCell ref="B101:G101"/>
    <mergeCell ref="B59:G59"/>
    <mergeCell ref="B60:G60"/>
    <mergeCell ref="B61:G61"/>
    <mergeCell ref="B62:G62"/>
    <mergeCell ref="B63:G63"/>
    <mergeCell ref="P33:Q33"/>
    <mergeCell ref="I31:M31"/>
    <mergeCell ref="B52:G52"/>
    <mergeCell ref="B57:G57"/>
    <mergeCell ref="B56:G56"/>
    <mergeCell ref="B55:G55"/>
    <mergeCell ref="B53:G53"/>
    <mergeCell ref="B54:G54"/>
    <mergeCell ref="B41:G41"/>
    <mergeCell ref="J38:U38"/>
    <mergeCell ref="H38:I38"/>
    <mergeCell ref="F21:G21"/>
    <mergeCell ref="F20:G20"/>
    <mergeCell ref="F19:G19"/>
    <mergeCell ref="I19:J19"/>
    <mergeCell ref="K26:L26"/>
    <mergeCell ref="F26:G26"/>
    <mergeCell ref="I23:J23"/>
    <mergeCell ref="I26:J26"/>
    <mergeCell ref="K24:L24"/>
    <mergeCell ref="F23:G23"/>
    <mergeCell ref="M24:N24"/>
    <mergeCell ref="M28:N28"/>
    <mergeCell ref="I33:O33"/>
    <mergeCell ref="K21:L21"/>
    <mergeCell ref="I24:J24"/>
    <mergeCell ref="K25:L25"/>
    <mergeCell ref="K23:L23"/>
    <mergeCell ref="I25:J25"/>
    <mergeCell ref="I22:J22"/>
    <mergeCell ref="K22:L22"/>
    <mergeCell ref="I18:J18"/>
    <mergeCell ref="R22:W22"/>
    <mergeCell ref="R28:W28"/>
    <mergeCell ref="R19:W19"/>
    <mergeCell ref="R23:W23"/>
    <mergeCell ref="R24:W24"/>
    <mergeCell ref="M23:N23"/>
    <mergeCell ref="B40:G40"/>
    <mergeCell ref="M27:N27"/>
    <mergeCell ref="P35:Q35"/>
    <mergeCell ref="A34:G34"/>
    <mergeCell ref="I32:O32"/>
    <mergeCell ref="O25:Q28"/>
    <mergeCell ref="K28:L28"/>
    <mergeCell ref="I27:J27"/>
    <mergeCell ref="K27:L27"/>
    <mergeCell ref="I28:J28"/>
    <mergeCell ref="J40:V40"/>
    <mergeCell ref="R31:W31"/>
    <mergeCell ref="A24:E24"/>
    <mergeCell ref="F25:G25"/>
    <mergeCell ref="F22:G22"/>
    <mergeCell ref="V38:Y38"/>
    <mergeCell ref="M22:N22"/>
    <mergeCell ref="A37:Y37"/>
    <mergeCell ref="R25:W25"/>
    <mergeCell ref="R26:W26"/>
    <mergeCell ref="A28:E28"/>
    <mergeCell ref="F27:G27"/>
    <mergeCell ref="I34:O34"/>
    <mergeCell ref="N31:Q31"/>
    <mergeCell ref="P32:Q32"/>
    <mergeCell ref="A27:E27"/>
    <mergeCell ref="A33:G33"/>
    <mergeCell ref="A35:G35"/>
    <mergeCell ref="A32:G32"/>
    <mergeCell ref="A31:H31"/>
    <mergeCell ref="I35:O35"/>
    <mergeCell ref="R32:W32"/>
    <mergeCell ref="P34:Q34"/>
  </mergeCells>
  <phoneticPr fontId="1" type="noConversion"/>
  <dataValidations count="6">
    <dataValidation type="list" showInputMessage="1" showErrorMessage="1" sqref="H33:H35 P32:Q34" xr:uid="{00000000-0002-0000-0900-000000000000}">
      <formula1>$AB$34:$AB$35</formula1>
    </dataValidation>
    <dataValidation type="list" allowBlank="1" showInputMessage="1" showErrorMessage="1" promptTitle="Select one" sqref="X18:Y18" xr:uid="{00000000-0002-0000-0900-000001000000}">
      <formula1>$AB$40:$AB$57</formula1>
    </dataValidation>
    <dataValidation type="list" allowBlank="1" showInputMessage="1" showErrorMessage="1" sqref="F24:N24" xr:uid="{00000000-0002-0000-0900-000002000000}">
      <formula1>$AB$22:$AB$29</formula1>
    </dataValidation>
    <dataValidation type="list" allowBlank="1" showInputMessage="1" showErrorMessage="1" sqref="Y31:Y35 Y15:Y16 L16:M16 F28:N28 W33:W35 F20:N23 X19:X22 X24:Y28" xr:uid="{00000000-0002-0000-0900-000003000000}">
      <formula1>$AB$34:$AB$35</formula1>
    </dataValidation>
    <dataValidation type="list" allowBlank="1" showInputMessage="1" showErrorMessage="1" sqref="F25:N27" xr:uid="{00000000-0002-0000-0900-000004000000}">
      <formula1>$AA$18:$AA$60</formula1>
    </dataValidation>
    <dataValidation type="list" showInputMessage="1" showErrorMessage="1" sqref="M18 F18 K18 H18:I18" xr:uid="{00000000-0002-0000-0900-000005000000}">
      <formula1>$AA$18:$AA$60</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ignoredErrors>
    <ignoredError sqref="B93:Y119 B71:Y72"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K125"/>
  <sheetViews>
    <sheetView showGridLines="0" view="pageBreakPreview" zoomScale="130" zoomScaleNormal="100" zoomScaleSheetLayoutView="130" workbookViewId="0">
      <selection activeCell="H28" sqref="H28"/>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140625" style="21" customWidth="1"/>
    <col min="30" max="30" width="9.140625" style="21"/>
    <col min="31"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2"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62" t="s">
        <v>180</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c r="AD7" s="46"/>
    </row>
    <row r="8" spans="1:37" ht="3" customHeight="1" x14ac:dyDescent="0.3">
      <c r="A8" s="5"/>
      <c r="AA8" s="375" t="s">
        <v>123</v>
      </c>
      <c r="AB8" s="379"/>
      <c r="AC8" s="379"/>
      <c r="AD8" s="4"/>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21" t="s">
        <v>398</v>
      </c>
    </row>
    <row r="11" spans="1:37" ht="15" x14ac:dyDescent="0.25">
      <c r="C11" s="23" t="s">
        <v>315</v>
      </c>
      <c r="D11" s="471">
        <f>April!D11+April!R11</f>
        <v>0</v>
      </c>
      <c r="E11" s="396"/>
      <c r="G11" s="470" t="s">
        <v>317</v>
      </c>
      <c r="H11" s="470"/>
      <c r="I11" s="471">
        <f>D11+R11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3" t="s">
        <v>400</v>
      </c>
      <c r="AD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25"/>
      <c r="AD17" s="25"/>
    </row>
    <row r="18" spans="1:30"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c r="AD18" s="25"/>
    </row>
    <row r="19" spans="1:30"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c r="AD19" s="25"/>
    </row>
    <row r="20" spans="1:30"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30"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c r="AD21" s="25"/>
    </row>
    <row r="22" spans="1:30"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c r="AD22" s="25"/>
    </row>
    <row r="23" spans="1:30"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c r="AD23" s="25"/>
    </row>
    <row r="24" spans="1:30"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c r="AD24" s="25"/>
    </row>
    <row r="25" spans="1:30"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c r="AD25" s="25"/>
    </row>
    <row r="26" spans="1:30"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30"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30"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c r="AD28" s="25"/>
    </row>
    <row r="29" spans="1:30"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c r="AD31" s="25"/>
    </row>
    <row r="32" spans="1:30"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30"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30"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30"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30"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30"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30"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30"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30"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30"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30"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30"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30"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30"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30"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30"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30"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30"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30"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30"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A00-000000000000}">
      <formula1>$AA$18:$AA$60</formula1>
    </dataValidation>
    <dataValidation type="list" allowBlank="1" showInputMessage="1" showErrorMessage="1" sqref="F24:N24" xr:uid="{00000000-0002-0000-0A00-000001000000}">
      <formula1>$AB$22:$AB$29</formula1>
    </dataValidation>
    <dataValidation type="list" allowBlank="1" showInputMessage="1" showErrorMessage="1" promptTitle="Select one" sqref="X18:Y18" xr:uid="{00000000-0002-0000-0A00-000002000000}">
      <formula1>$AB$40:$AB$57</formula1>
    </dataValidation>
    <dataValidation type="list" showInputMessage="1" showErrorMessage="1" sqref="M18 F18 K18 H18:I18" xr:uid="{00000000-0002-0000-0A00-000003000000}">
      <formula1>$AA$18:$AA$60</formula1>
    </dataValidation>
    <dataValidation type="list" showInputMessage="1" showErrorMessage="1" sqref="H33:H35 P32:Q34" xr:uid="{00000000-0002-0000-0A00-000004000000}">
      <formula1>$AB$34:$AB$35</formula1>
    </dataValidation>
    <dataValidation type="list" allowBlank="1" showInputMessage="1" showErrorMessage="1" sqref="AD8 Y31:Y35 Y15:Y16 L16:M16 F28:N28 W33:W35 F20:N23 X19:X22 X24:Y28" xr:uid="{00000000-0002-0000-0A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K125"/>
  <sheetViews>
    <sheetView showGridLines="0" view="pageBreakPreview" topLeftCell="A65" zoomScale="170" zoomScaleNormal="100" zoomScaleSheetLayoutView="170" workbookViewId="0">
      <selection activeCell="B90" sqref="B90:Y90"/>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7.28515625" style="21" customWidth="1"/>
    <col min="30" max="30" width="9.140625" style="21"/>
    <col min="31"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2"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62" t="s">
        <v>181</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c r="AD7" s="46"/>
    </row>
    <row r="8" spans="1:37" ht="3" customHeight="1" x14ac:dyDescent="0.3">
      <c r="A8" s="5"/>
      <c r="AA8" s="375" t="s">
        <v>123</v>
      </c>
      <c r="AB8" s="379"/>
      <c r="AC8" s="379"/>
      <c r="AD8" s="4"/>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21" t="s">
        <v>398</v>
      </c>
    </row>
    <row r="11" spans="1:37" ht="15" x14ac:dyDescent="0.25">
      <c r="C11" s="23" t="s">
        <v>315</v>
      </c>
      <c r="D11" s="471">
        <f>May!D11+May!R11</f>
        <v>0</v>
      </c>
      <c r="E11" s="396"/>
      <c r="G11" s="470" t="s">
        <v>317</v>
      </c>
      <c r="H11" s="470"/>
      <c r="I11" s="471">
        <f>D11+R11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3" t="s">
        <v>400</v>
      </c>
      <c r="AD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25"/>
      <c r="AD17" s="25"/>
    </row>
    <row r="18" spans="1:30"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c r="AD18" s="25"/>
    </row>
    <row r="19" spans="1:30"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c r="AD19" s="25"/>
    </row>
    <row r="20" spans="1:30"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30"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c r="AD21" s="25"/>
    </row>
    <row r="22" spans="1:30"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c r="AD22" s="25"/>
    </row>
    <row r="23" spans="1:30"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c r="AD23" s="25"/>
    </row>
    <row r="24" spans="1:30"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c r="AD24" s="25"/>
    </row>
    <row r="25" spans="1:30"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c r="AD25" s="25"/>
    </row>
    <row r="26" spans="1:30"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30"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30"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c r="AD28" s="25"/>
    </row>
    <row r="29" spans="1:30"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c r="AD31" s="25"/>
    </row>
    <row r="32" spans="1:30"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30"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30"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30"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30"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30"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30"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30"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30"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30"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30"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30"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30"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30"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30"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30"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30"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30"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30"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30"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algorithmName="SHA-512" hashValue="UkL/2U4ZkpyQ7V0ooKojaDBbcWIuJgm2or+8I3zuL6M0JKca/bl0spneRBpkDOdvOcic34HwDHHBWcwR8JOdYA==" saltValue="TJFC+x8sEnJc4TbCt2AQzg==" spinCount="10000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A18:E18"/>
    <mergeCell ref="F18:G18"/>
    <mergeCell ref="I18:J18"/>
    <mergeCell ref="R17:W17"/>
    <mergeCell ref="K18:L18"/>
    <mergeCell ref="M18:N18"/>
    <mergeCell ref="M17:N17"/>
    <mergeCell ref="A19:E19"/>
    <mergeCell ref="F19:G19"/>
    <mergeCell ref="I19:J19"/>
    <mergeCell ref="K19:L19"/>
    <mergeCell ref="M19:N19"/>
    <mergeCell ref="R19:W19"/>
    <mergeCell ref="K17:L17"/>
    <mergeCell ref="AA8:AC8"/>
    <mergeCell ref="A9:Y9"/>
    <mergeCell ref="A10:Y10"/>
    <mergeCell ref="D11:E11"/>
    <mergeCell ref="G11:H11"/>
    <mergeCell ref="I11:J11"/>
    <mergeCell ref="R11:S11"/>
    <mergeCell ref="T11:V11"/>
    <mergeCell ref="K11:Q11"/>
    <mergeCell ref="B51:G51"/>
    <mergeCell ref="B50:G50"/>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B00-000000000000}">
      <formula1>$AA$18:$AA$60</formula1>
    </dataValidation>
    <dataValidation type="list" allowBlank="1" showInputMessage="1" showErrorMessage="1" sqref="F24:N24" xr:uid="{00000000-0002-0000-0B00-000001000000}">
      <formula1>$AB$22:$AB$29</formula1>
    </dataValidation>
    <dataValidation type="list" allowBlank="1" showInputMessage="1" showErrorMessage="1" promptTitle="Select one" sqref="X18:Y18" xr:uid="{00000000-0002-0000-0B00-000002000000}">
      <formula1>$AB$40:$AB$57</formula1>
    </dataValidation>
    <dataValidation type="list" showInputMessage="1" showErrorMessage="1" sqref="M18 F18 K18 H18:I18" xr:uid="{00000000-0002-0000-0B00-000003000000}">
      <formula1>$AA$18:$AA$60</formula1>
    </dataValidation>
    <dataValidation type="list" showInputMessage="1" showErrorMessage="1" sqref="H33:H35 P32:Q34" xr:uid="{00000000-0002-0000-0B00-000004000000}">
      <formula1>$AB$34:$AB$35</formula1>
    </dataValidation>
    <dataValidation type="list" allowBlank="1" showInputMessage="1" showErrorMessage="1" sqref="AD8 Y31:Y35 Y15:Y16 L16:M16 F28:N28 W33:W35 F20:N23 X19:X22 X24:Y28" xr:uid="{00000000-0002-0000-0B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K125"/>
  <sheetViews>
    <sheetView showGridLines="0" view="pageBreakPreview" topLeftCell="A16" zoomScale="170" zoomScaleNormal="100" zoomScaleSheetLayoutView="170" workbookViewId="0">
      <selection activeCell="F24" sqref="F24:G24"/>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7" style="21" customWidth="1"/>
    <col min="30"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2"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62" t="s">
        <v>182</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row>
    <row r="8" spans="1:37" ht="3" customHeight="1" x14ac:dyDescent="0.3">
      <c r="A8" s="5"/>
      <c r="AA8" s="375" t="s">
        <v>123</v>
      </c>
      <c r="AB8" s="379"/>
      <c r="AC8" s="379"/>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21" t="s">
        <v>398</v>
      </c>
    </row>
    <row r="11" spans="1:37" ht="15" x14ac:dyDescent="0.25">
      <c r="C11" s="23" t="s">
        <v>315</v>
      </c>
      <c r="D11" s="471">
        <f>June!D11+June!R11</f>
        <v>0</v>
      </c>
      <c r="E11" s="396"/>
      <c r="G11" s="470" t="s">
        <v>317</v>
      </c>
      <c r="H11" s="470"/>
      <c r="I11" s="471">
        <f>D11+R11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3" t="s">
        <v>400</v>
      </c>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25"/>
    </row>
    <row r="18" spans="1:29"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row>
    <row r="19" spans="1:29"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row>
    <row r="20" spans="1:29"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29"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row>
    <row r="22" spans="1:29"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row>
    <row r="23" spans="1:29"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row>
    <row r="24" spans="1:29"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row>
    <row r="25" spans="1:29"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row>
    <row r="26" spans="1:29"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29"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29"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row>
    <row r="29" spans="1:29"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row>
    <row r="32" spans="1:29"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29"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29"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row>
    <row r="35" spans="1:29"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29"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29"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29"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29"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29"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29"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29"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29"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29"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29"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29"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29"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29"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29"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29"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29"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29"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C00-000000000000}">
      <formula1>$AA$18:$AA$60</formula1>
    </dataValidation>
    <dataValidation type="list" allowBlank="1" showInputMessage="1" showErrorMessage="1" sqref="F24:N24" xr:uid="{00000000-0002-0000-0C00-000001000000}">
      <formula1>$AB$22:$AB$29</formula1>
    </dataValidation>
    <dataValidation type="list" allowBlank="1" showInputMessage="1" showErrorMessage="1" promptTitle="Select one" sqref="X18:Y18" xr:uid="{00000000-0002-0000-0C00-000002000000}">
      <formula1>$AB$40:$AB$57</formula1>
    </dataValidation>
    <dataValidation type="list" showInputMessage="1" showErrorMessage="1" sqref="M18 F18 K18 H18:I18" xr:uid="{00000000-0002-0000-0C00-000003000000}">
      <formula1>$AA$18:$AA$60</formula1>
    </dataValidation>
    <dataValidation type="list" showInputMessage="1" showErrorMessage="1" sqref="H33:H35 P32:Q34" xr:uid="{00000000-0002-0000-0C00-000004000000}">
      <formula1>$AB$34:$AB$35</formula1>
    </dataValidation>
    <dataValidation type="list" allowBlank="1" showInputMessage="1" showErrorMessage="1" sqref="Y31:Y35 Y15:Y16 L16:M16 F28:N28 W33:W35 F20:N23 X19:X22 X24:Y28" xr:uid="{00000000-0002-0000-0C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K125"/>
  <sheetViews>
    <sheetView showGridLines="0" view="pageBreakPreview" topLeftCell="G11" zoomScale="170" zoomScaleNormal="100" zoomScaleSheetLayoutView="170" workbookViewId="0">
      <selection activeCell="Y15" sqref="Y15"/>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7.28515625" style="21" customWidth="1"/>
    <col min="30" max="30" width="9.140625" style="21"/>
    <col min="31"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2"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c r="AC6" s="2"/>
    </row>
    <row r="7" spans="1:37" s="16" customFormat="1" ht="18" customHeight="1" x14ac:dyDescent="0.45">
      <c r="A7" s="43" t="s">
        <v>11</v>
      </c>
      <c r="B7" s="462" t="s">
        <v>183</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c r="AD7" s="46"/>
    </row>
    <row r="8" spans="1:37" ht="3" customHeight="1" x14ac:dyDescent="0.3">
      <c r="A8" s="5"/>
      <c r="AA8" s="375" t="s">
        <v>123</v>
      </c>
      <c r="AB8" s="379"/>
      <c r="AC8" s="379"/>
      <c r="AD8" s="4"/>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21" t="s">
        <v>398</v>
      </c>
    </row>
    <row r="11" spans="1:37" ht="15" x14ac:dyDescent="0.25">
      <c r="C11" s="23" t="s">
        <v>315</v>
      </c>
      <c r="D11" s="471">
        <f>July!D11+July!R11</f>
        <v>0</v>
      </c>
      <c r="E11" s="396"/>
      <c r="G11" s="470" t="s">
        <v>317</v>
      </c>
      <c r="H11" s="470"/>
      <c r="I11" s="471">
        <f>D11+R11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3" t="s">
        <v>400</v>
      </c>
      <c r="AD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25"/>
      <c r="AD17" s="25"/>
    </row>
    <row r="18" spans="1:30"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c r="AD18" s="25"/>
    </row>
    <row r="19" spans="1:30"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c r="AD19" s="25"/>
    </row>
    <row r="20" spans="1:30"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30"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c r="AD21" s="25"/>
    </row>
    <row r="22" spans="1:30"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c r="AD22" s="25"/>
    </row>
    <row r="23" spans="1:30"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c r="AD23" s="25"/>
    </row>
    <row r="24" spans="1:30"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c r="AD24" s="25"/>
    </row>
    <row r="25" spans="1:30"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c r="AD25" s="25"/>
    </row>
    <row r="26" spans="1:30"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30"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30"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c r="AD28" s="25"/>
    </row>
    <row r="29" spans="1:30"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c r="AD31" s="25"/>
    </row>
    <row r="32" spans="1:30"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30"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30"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30"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30"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30"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30"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30"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30"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30"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30"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30"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30"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30"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30"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30"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30"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30"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30"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30"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D00-000000000000}">
      <formula1>$AA$18:$AA$60</formula1>
    </dataValidation>
    <dataValidation type="list" allowBlank="1" showInputMessage="1" showErrorMessage="1" sqref="F24:N24" xr:uid="{00000000-0002-0000-0D00-000001000000}">
      <formula1>$AB$22:$AB$29</formula1>
    </dataValidation>
    <dataValidation type="list" allowBlank="1" showInputMessage="1" showErrorMessage="1" promptTitle="Select one" sqref="X18:Y18" xr:uid="{00000000-0002-0000-0D00-000002000000}">
      <formula1>$AB$40:$AB$57</formula1>
    </dataValidation>
    <dataValidation type="list" showInputMessage="1" showErrorMessage="1" sqref="M18 F18 K18 H18:I18" xr:uid="{00000000-0002-0000-0D00-000003000000}">
      <formula1>$AA$18:$AA$60</formula1>
    </dataValidation>
    <dataValidation type="list" showInputMessage="1" showErrorMessage="1" sqref="H33:H35 P32:Q34" xr:uid="{00000000-0002-0000-0D00-000004000000}">
      <formula1>$AB$34:$AB$35</formula1>
    </dataValidation>
    <dataValidation type="list" allowBlank="1" showInputMessage="1" showErrorMessage="1" sqref="AD8 Y31:Y35 Y15:Y16 L16:M16 F28:N28 W33:W35 F20:N23 X19:X22 X24:Y28" xr:uid="{00000000-0002-0000-0D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K125"/>
  <sheetViews>
    <sheetView showGridLines="0" view="pageBreakPreview" zoomScaleNormal="100" zoomScaleSheetLayoutView="100" workbookViewId="0">
      <selection activeCell="W11" sqref="W1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1" customWidth="1"/>
    <col min="30" max="30" width="9.140625" style="21"/>
    <col min="31"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1"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184</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c r="AD7" s="46"/>
    </row>
    <row r="8" spans="1:37" ht="3" customHeight="1" x14ac:dyDescent="0.3">
      <c r="A8" s="5"/>
      <c r="AA8" s="375" t="s">
        <v>123</v>
      </c>
      <c r="AB8" s="379"/>
      <c r="AC8" s="379"/>
      <c r="AD8" s="4"/>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21" t="s">
        <v>398</v>
      </c>
    </row>
    <row r="11" spans="1:37" ht="15" x14ac:dyDescent="0.25">
      <c r="C11" s="23" t="s">
        <v>315</v>
      </c>
      <c r="D11" s="471">
        <f>August!D11+August!R11</f>
        <v>0</v>
      </c>
      <c r="E11" s="396"/>
      <c r="G11" s="470" t="s">
        <v>317</v>
      </c>
      <c r="H11" s="470"/>
      <c r="I11" s="471">
        <f>D11+R11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
      <c r="AD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25"/>
      <c r="AD17" s="25"/>
    </row>
    <row r="18" spans="1:30"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c r="AD18" s="25"/>
    </row>
    <row r="19" spans="1:30"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c r="AD19" s="25"/>
    </row>
    <row r="20" spans="1:30"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30"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c r="AD21" s="25"/>
    </row>
    <row r="22" spans="1:30"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c r="AD22" s="25"/>
    </row>
    <row r="23" spans="1:30"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c r="AD23" s="25"/>
    </row>
    <row r="24" spans="1:30"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c r="AD24" s="25"/>
    </row>
    <row r="25" spans="1:30"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c r="AD25" s="25"/>
    </row>
    <row r="26" spans="1:30"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30"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30"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c r="AD28" s="25"/>
    </row>
    <row r="29" spans="1:30"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c r="AD31" s="25"/>
    </row>
    <row r="32" spans="1:30"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30"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30"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30"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30"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30"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30"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30"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30"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30"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30"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30"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30"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30"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30"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30"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30"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30"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30"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30"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E00-000000000000}">
      <formula1>$AA$18:$AA$60</formula1>
    </dataValidation>
    <dataValidation type="list" allowBlank="1" showInputMessage="1" showErrorMessage="1" sqref="F24:N24" xr:uid="{00000000-0002-0000-0E00-000001000000}">
      <formula1>$AB$22:$AB$29</formula1>
    </dataValidation>
    <dataValidation type="list" allowBlank="1" showInputMessage="1" showErrorMessage="1" promptTitle="Select one" sqref="X18:Y18" xr:uid="{00000000-0002-0000-0E00-000002000000}">
      <formula1>$AB$40:$AB$57</formula1>
    </dataValidation>
    <dataValidation type="list" showInputMessage="1" showErrorMessage="1" sqref="M18 F18 K18 H18:I18" xr:uid="{00000000-0002-0000-0E00-000003000000}">
      <formula1>$AA$18:$AA$60</formula1>
    </dataValidation>
    <dataValidation type="list" showInputMessage="1" showErrorMessage="1" sqref="H33:H35 P32:Q34" xr:uid="{00000000-0002-0000-0E00-000004000000}">
      <formula1>$AB$34:$AB$35</formula1>
    </dataValidation>
    <dataValidation type="list" allowBlank="1" showInputMessage="1" showErrorMessage="1" sqref="AD8 Y31:Y35 Y15:Y16 L16:M16 F28:N28 W33:W35 F20:N23 X19:X22 X24:Y28" xr:uid="{00000000-0002-0000-0E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K125"/>
  <sheetViews>
    <sheetView showGridLines="0" view="pageBreakPreview" topLeftCell="A28" zoomScale="170" zoomScaleNormal="100" zoomScaleSheetLayoutView="170" workbookViewId="0">
      <selection activeCell="J81" sqref="J81:R8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7109375" style="21" customWidth="1"/>
    <col min="30" max="30" width="9.140625" style="21"/>
    <col min="31"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1"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185</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c r="AD7" s="46"/>
    </row>
    <row r="8" spans="1:37" ht="3" customHeight="1" x14ac:dyDescent="0.3">
      <c r="A8" s="5"/>
      <c r="AA8" s="375" t="s">
        <v>123</v>
      </c>
      <c r="AB8" s="379"/>
      <c r="AC8" s="379"/>
      <c r="AD8" s="4"/>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42" t="s">
        <v>388</v>
      </c>
    </row>
    <row r="11" spans="1:37" ht="15" x14ac:dyDescent="0.25">
      <c r="C11" s="23" t="s">
        <v>315</v>
      </c>
      <c r="D11" s="471">
        <f>September!I11</f>
        <v>0</v>
      </c>
      <c r="E11" s="396"/>
      <c r="G11" s="470" t="s">
        <v>317</v>
      </c>
      <c r="H11" s="470"/>
      <c r="I11" s="471">
        <f>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5" t="s">
        <v>393</v>
      </c>
      <c r="AD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c r="AC15" s="25" t="s">
        <v>389</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3" t="s">
        <v>394</v>
      </c>
      <c r="AD17" s="25"/>
    </row>
    <row r="18" spans="1:30"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t="s">
        <v>390</v>
      </c>
      <c r="AD18" s="25"/>
    </row>
    <row r="19" spans="1:30"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c r="AD19" s="25"/>
    </row>
    <row r="20" spans="1:30"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30"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c r="AD21" s="25"/>
    </row>
    <row r="22" spans="1:30"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c r="AD22" s="25"/>
    </row>
    <row r="23" spans="1:30"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c r="AD23" s="25"/>
    </row>
    <row r="24" spans="1:30"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c r="AD24" s="25"/>
    </row>
    <row r="25" spans="1:30"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c r="AD25" s="25"/>
    </row>
    <row r="26" spans="1:30"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30"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30"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c r="AD28" s="25"/>
    </row>
    <row r="29" spans="1:30"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c r="AD31" s="25"/>
    </row>
    <row r="32" spans="1:30"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30"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30"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30"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30"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30"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30"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30"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30"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30"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30"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30"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30"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30"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30"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30"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30"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30"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30"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30"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algorithmName="SHA-512" hashValue="UWPw7JSC9wA9r9MGeIbsmoWJKpxMpvK4cPYpS1j6N+Kw2CMm77mabGJbt9B8sx74+E4LSCSH4tN5C4hHeFPc2g==" saltValue="LV9aS+rwkYA/15zy8y2VWA==" spinCount="10000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0F00-000000000000}">
      <formula1>$AA$18:$AA$60</formula1>
    </dataValidation>
    <dataValidation type="list" allowBlank="1" showInputMessage="1" showErrorMessage="1" sqref="F24:N24" xr:uid="{00000000-0002-0000-0F00-000001000000}">
      <formula1>$AB$22:$AB$29</formula1>
    </dataValidation>
    <dataValidation type="list" allowBlank="1" showInputMessage="1" showErrorMessage="1" promptTitle="Select one" sqref="X18:Y18" xr:uid="{00000000-0002-0000-0F00-000002000000}">
      <formula1>$AB$40:$AB$57</formula1>
    </dataValidation>
    <dataValidation type="list" showInputMessage="1" showErrorMessage="1" sqref="M18 F18 K18 H18:I18" xr:uid="{00000000-0002-0000-0F00-000003000000}">
      <formula1>$AA$18:$AA$60</formula1>
    </dataValidation>
    <dataValidation type="list" showInputMessage="1" showErrorMessage="1" sqref="H33:H35 P32:Q34" xr:uid="{00000000-0002-0000-0F00-000004000000}">
      <formula1>$AB$34:$AB$35</formula1>
    </dataValidation>
    <dataValidation type="list" allowBlank="1" showInputMessage="1" showErrorMessage="1" sqref="AD8 Y31:Y35 Y15:Y16 L16:M16 F28:N28 W33:W35 F20:N23 X19:X22 X24:Y28" xr:uid="{00000000-0002-0000-0F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K125"/>
  <sheetViews>
    <sheetView showGridLines="0" view="pageBreakPreview" zoomScaleNormal="100" zoomScaleSheetLayoutView="100" workbookViewId="0">
      <selection activeCell="Y15" sqref="Y15"/>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2.85546875" style="21" customWidth="1"/>
    <col min="30"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ht="13.5" customHeight="1" x14ac:dyDescent="0.25">
      <c r="AC2" s="21" t="s">
        <v>392</v>
      </c>
    </row>
    <row r="3" spans="1:37" ht="13.5" customHeight="1" x14ac:dyDescent="0.25">
      <c r="AC3" s="21" t="s">
        <v>414</v>
      </c>
    </row>
    <row r="4" spans="1:37" ht="13.5" customHeight="1"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customHeight="1"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186</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row>
    <row r="8" spans="1:37" ht="3" customHeight="1" x14ac:dyDescent="0.3">
      <c r="A8" s="5"/>
      <c r="AA8" s="375" t="s">
        <v>123</v>
      </c>
      <c r="AB8" s="406"/>
      <c r="AC8" s="406"/>
    </row>
    <row r="9" spans="1:37" ht="13.5" customHeight="1"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ht="13.5" customHeight="1"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42" t="s">
        <v>388</v>
      </c>
    </row>
    <row r="11" spans="1:37" ht="15" x14ac:dyDescent="0.25">
      <c r="C11" s="23" t="s">
        <v>315</v>
      </c>
      <c r="D11" s="471">
        <f>September!I11</f>
        <v>0</v>
      </c>
      <c r="E11" s="396"/>
      <c r="G11" s="470" t="s">
        <v>317</v>
      </c>
      <c r="H11" s="470"/>
      <c r="I11" s="471">
        <f>October!I11+November!R11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5" t="s">
        <v>393</v>
      </c>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c r="AC15" s="25" t="s">
        <v>389</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3" t="s">
        <v>394</v>
      </c>
    </row>
    <row r="18" spans="1:29"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t="s">
        <v>390</v>
      </c>
    </row>
    <row r="19" spans="1:29"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row>
    <row r="20" spans="1:29"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29"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row>
    <row r="22" spans="1:29"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row>
    <row r="23" spans="1:29"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row>
    <row r="24" spans="1:29"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row>
    <row r="25" spans="1:29"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row>
    <row r="26" spans="1:29"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29"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29"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row>
    <row r="29" spans="1:29"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row>
    <row r="32" spans="1:29"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29"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29"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row>
    <row r="35" spans="1:29"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29"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29"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29"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29"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29"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29"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29"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29"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29"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29"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29"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29"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29"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29"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29"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29"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29"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172"/>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000-000000000000}">
      <formula1>$AA$18:$AA$60</formula1>
    </dataValidation>
    <dataValidation type="list" allowBlank="1" showInputMessage="1" showErrorMessage="1" sqref="F24:N24" xr:uid="{00000000-0002-0000-1000-000001000000}">
      <formula1>$AB$22:$AB$29</formula1>
    </dataValidation>
    <dataValidation type="list" allowBlank="1" showInputMessage="1" showErrorMessage="1" promptTitle="Select one" sqref="X18:Y18" xr:uid="{00000000-0002-0000-1000-000002000000}">
      <formula1>$AB$40:$AB$57</formula1>
    </dataValidation>
    <dataValidation type="list" showInputMessage="1" showErrorMessage="1" sqref="M18 F18 K18 H18:I18" xr:uid="{00000000-0002-0000-1000-000003000000}">
      <formula1>$AA$18:$AA$60</formula1>
    </dataValidation>
    <dataValidation type="list" showInputMessage="1" showErrorMessage="1" sqref="H33:H35 P32:Q34" xr:uid="{00000000-0002-0000-1000-000004000000}">
      <formula1>$AB$34:$AB$35</formula1>
    </dataValidation>
    <dataValidation type="list" allowBlank="1" showInputMessage="1" showErrorMessage="1" sqref="Y31:Y35 Y15:Y16 L16:M16 F28:N28 W33:W35 F20:N23 X19:X22 X24:Y28" xr:uid="{00000000-0002-0000-10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K125"/>
  <sheetViews>
    <sheetView showGridLines="0" view="pageBreakPreview" zoomScaleNormal="100" zoomScaleSheetLayoutView="100" workbookViewId="0">
      <selection activeCell="R11" sqref="R11:S1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1" customWidth="1"/>
    <col min="30" max="30" width="9.140625" style="21"/>
    <col min="31"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1"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187</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c r="AD7" s="46"/>
    </row>
    <row r="8" spans="1:37" ht="3" customHeight="1" x14ac:dyDescent="0.3">
      <c r="A8" s="5"/>
      <c r="AA8" s="375" t="s">
        <v>123</v>
      </c>
      <c r="AB8" s="379"/>
      <c r="AC8" s="379"/>
      <c r="AD8" s="4"/>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42" t="s">
        <v>388</v>
      </c>
    </row>
    <row r="11" spans="1:37" ht="15" x14ac:dyDescent="0.25">
      <c r="C11" s="23" t="s">
        <v>315</v>
      </c>
      <c r="D11" s="471">
        <f>September!I11</f>
        <v>0</v>
      </c>
      <c r="E11" s="396"/>
      <c r="G11" s="470" t="s">
        <v>317</v>
      </c>
      <c r="H11" s="470"/>
      <c r="I11" s="471">
        <f>November!I11+December!R11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5" t="s">
        <v>393</v>
      </c>
      <c r="AD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c r="AC15" s="25" t="s">
        <v>389</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c r="AD16" s="25"/>
    </row>
    <row r="17" spans="1:30"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3" t="s">
        <v>394</v>
      </c>
      <c r="AD17" s="25"/>
    </row>
    <row r="18" spans="1:30"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t="s">
        <v>390</v>
      </c>
      <c r="AD18" s="25"/>
    </row>
    <row r="19" spans="1:30"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c r="AD19" s="25"/>
    </row>
    <row r="20" spans="1:30"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30"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c r="AD21" s="25"/>
    </row>
    <row r="22" spans="1:30"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c r="AD22" s="25"/>
    </row>
    <row r="23" spans="1:30"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c r="AD23" s="25"/>
    </row>
    <row r="24" spans="1:30"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c r="AD24" s="25"/>
    </row>
    <row r="25" spans="1:30"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c r="AD25" s="25"/>
    </row>
    <row r="26" spans="1:30"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30"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30"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c r="AD28" s="25"/>
    </row>
    <row r="29" spans="1:30"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c r="AD29" s="25"/>
    </row>
    <row r="30" spans="1:30"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c r="AD30" s="25"/>
    </row>
    <row r="31" spans="1:30"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c r="AD31" s="25"/>
    </row>
    <row r="32" spans="1:30"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30"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30"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c r="AD34" s="31"/>
    </row>
    <row r="35" spans="1:30"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c r="AD35" s="25"/>
    </row>
    <row r="36" spans="1:30"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c r="AD36" s="25"/>
    </row>
    <row r="37" spans="1:30"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30"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30"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30"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30"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c r="AD41" s="42"/>
    </row>
    <row r="42" spans="1:30"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c r="AD42" s="42"/>
    </row>
    <row r="43" spans="1:30"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c r="AD43" s="42"/>
    </row>
    <row r="44" spans="1:30"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c r="AD44" s="42"/>
    </row>
    <row r="45" spans="1:30"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c r="AD45" s="42"/>
    </row>
    <row r="46" spans="1:30"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c r="AD46" s="42"/>
    </row>
    <row r="47" spans="1:30"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c r="AD47" s="42"/>
    </row>
    <row r="48" spans="1:30"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c r="AD48" s="42"/>
    </row>
    <row r="49" spans="1:30"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c r="AD49" s="42"/>
    </row>
    <row r="50" spans="1:30"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c r="AD50" s="42"/>
    </row>
    <row r="51" spans="1:30"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c r="AD51" s="42"/>
    </row>
    <row r="52" spans="1:30"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c r="AD52" s="42"/>
    </row>
    <row r="53" spans="1:30"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c r="AD53" s="42"/>
    </row>
    <row r="54" spans="1:30"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c r="AD54" s="42"/>
    </row>
    <row r="55" spans="1:30"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c r="AD55" s="42"/>
    </row>
    <row r="56" spans="1:30"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c r="AD56" s="42"/>
    </row>
    <row r="57" spans="1:30"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c r="AD57" s="42"/>
    </row>
    <row r="58" spans="1:30"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c r="AD58" s="42"/>
    </row>
    <row r="59" spans="1:30"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c r="AD59" s="42"/>
    </row>
    <row r="60" spans="1:30"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c r="AD60" s="42"/>
    </row>
    <row r="61" spans="1:30"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c r="AD61" s="42"/>
    </row>
    <row r="62" spans="1:30"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c r="AD62" s="42"/>
    </row>
    <row r="63" spans="1:30"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c r="AD63" s="42"/>
    </row>
    <row r="64" spans="1:30"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c r="AD64" s="42"/>
    </row>
    <row r="65" spans="1:30"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c r="AD65" s="42"/>
    </row>
    <row r="66" spans="1:30"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c r="AD66" s="2"/>
    </row>
    <row r="67" spans="1:30"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30"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30"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30"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30"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30"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30"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30"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30"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30"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30"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30"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30"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30"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100-000000000000}">
      <formula1>$AA$18:$AA$60</formula1>
    </dataValidation>
    <dataValidation type="list" allowBlank="1" showInputMessage="1" showErrorMessage="1" sqref="F24:N24" xr:uid="{00000000-0002-0000-1100-000001000000}">
      <formula1>$AB$22:$AB$29</formula1>
    </dataValidation>
    <dataValidation type="list" allowBlank="1" showInputMessage="1" showErrorMessage="1" promptTitle="Select one" sqref="X18:Y18" xr:uid="{00000000-0002-0000-1100-000002000000}">
      <formula1>$AB$40:$AB$57</formula1>
    </dataValidation>
    <dataValidation type="list" showInputMessage="1" showErrorMessage="1" sqref="M18 F18 K18 H18:I18" xr:uid="{00000000-0002-0000-1100-000003000000}">
      <formula1>$AA$18:$AA$60</formula1>
    </dataValidation>
    <dataValidation type="list" showInputMessage="1" showErrorMessage="1" sqref="H33:H35 P32:Q34" xr:uid="{00000000-0002-0000-1100-000004000000}">
      <formula1>$AB$34:$AB$35</formula1>
    </dataValidation>
    <dataValidation type="list" allowBlank="1" showInputMessage="1" showErrorMessage="1" sqref="AD8 Y31:Y35 Y15:Y16 L16:M16 F28:N28 W33:W35 F20:N23 X19:X22 X24:Y28" xr:uid="{00000000-0002-0000-11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K125"/>
  <sheetViews>
    <sheetView showGridLines="0" view="pageBreakPreview" zoomScaleNormal="100" zoomScaleSheetLayoutView="100" workbookViewId="0">
      <selection activeCell="R11" sqref="R11:S11"/>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6.85546875" style="21" customWidth="1"/>
    <col min="30"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1"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188</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row>
    <row r="8" spans="1:37" ht="3" customHeight="1" x14ac:dyDescent="0.3">
      <c r="A8" s="5"/>
      <c r="AA8" s="375" t="s">
        <v>123</v>
      </c>
      <c r="AB8" s="379"/>
      <c r="AC8" s="379"/>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42" t="s">
        <v>388</v>
      </c>
    </row>
    <row r="11" spans="1:37" ht="15" x14ac:dyDescent="0.25">
      <c r="C11" s="23" t="s">
        <v>315</v>
      </c>
      <c r="D11" s="471">
        <f>September!I11</f>
        <v>0</v>
      </c>
      <c r="E11" s="396"/>
      <c r="G11" s="470" t="s">
        <v>317</v>
      </c>
      <c r="H11" s="470"/>
      <c r="I11" s="471">
        <f>December!I11+January!R11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5"/>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c r="AC15" s="25"/>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3" t="s">
        <v>395</v>
      </c>
    </row>
    <row r="18" spans="1:29"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t="s">
        <v>390</v>
      </c>
    </row>
    <row r="19" spans="1:29"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row>
    <row r="20" spans="1:29"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29"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row>
    <row r="22" spans="1:29"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row>
    <row r="23" spans="1:29"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row>
    <row r="24" spans="1:29"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row>
    <row r="25" spans="1:29"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row>
    <row r="26" spans="1:29"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29"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29"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row>
    <row r="29" spans="1:29"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row>
    <row r="32" spans="1:29"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29"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29"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row>
    <row r="35" spans="1:29"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29"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29"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29"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29"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29"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29"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29"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29"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29"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29"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29"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29"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29"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29"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29"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29"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29"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200-000000000000}">
      <formula1>$AA$18:$AA$60</formula1>
    </dataValidation>
    <dataValidation type="list" allowBlank="1" showInputMessage="1" showErrorMessage="1" sqref="F24:N24" xr:uid="{00000000-0002-0000-1200-000001000000}">
      <formula1>$AB$22:$AB$29</formula1>
    </dataValidation>
    <dataValidation type="list" allowBlank="1" showInputMessage="1" showErrorMessage="1" promptTitle="Select one" sqref="X18:Y18" xr:uid="{00000000-0002-0000-1200-000002000000}">
      <formula1>$AB$40:$AB$57</formula1>
    </dataValidation>
    <dataValidation type="list" showInputMessage="1" showErrorMessage="1" sqref="M18 F18 K18 H18:I18" xr:uid="{00000000-0002-0000-1200-000003000000}">
      <formula1>$AA$18:$AA$60</formula1>
    </dataValidation>
    <dataValidation type="list" showInputMessage="1" showErrorMessage="1" sqref="H33:H35 P32:Q34" xr:uid="{00000000-0002-0000-1200-000004000000}">
      <formula1>$AB$34:$AB$35</formula1>
    </dataValidation>
    <dataValidation type="list" allowBlank="1" showInputMessage="1" showErrorMessage="1" sqref="Y31:Y35 Y15:Y16 L16:M16 F28:N28 W33:W35 F20:N23 X19:X22 X24:Y28" xr:uid="{00000000-0002-0000-12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R390"/>
  <sheetViews>
    <sheetView showGridLines="0" view="pageBreakPreview" zoomScale="160" zoomScaleNormal="100" zoomScaleSheetLayoutView="160" workbookViewId="0">
      <selection activeCell="C21" sqref="C21"/>
    </sheetView>
  </sheetViews>
  <sheetFormatPr defaultRowHeight="14.25" x14ac:dyDescent="0.3"/>
  <cols>
    <col min="1" max="1" width="3.5703125" style="176" customWidth="1"/>
    <col min="2" max="2" width="21.85546875" style="176" customWidth="1"/>
    <col min="3" max="3" width="28.7109375" style="176" customWidth="1"/>
    <col min="4" max="4" width="23.42578125" style="176" customWidth="1"/>
    <col min="5" max="5" width="10.7109375" style="176" customWidth="1"/>
    <col min="6" max="6" width="10.140625" style="176" customWidth="1"/>
    <col min="7" max="7" width="13.7109375" style="176" customWidth="1"/>
    <col min="8" max="11" width="10.7109375" style="176" customWidth="1"/>
    <col min="12" max="12" width="17.42578125" style="176" customWidth="1"/>
    <col min="13" max="14" width="9.140625" style="176"/>
    <col min="15" max="15" width="9.140625" style="176" hidden="1" customWidth="1"/>
    <col min="16" max="17" width="9.140625" style="176" customWidth="1"/>
    <col min="18" max="18" width="9.140625" style="176" hidden="1" customWidth="1"/>
    <col min="19" max="16384" width="9.140625" style="176"/>
  </cols>
  <sheetData>
    <row r="1" spans="1:18" x14ac:dyDescent="0.3">
      <c r="B1" s="177" t="s">
        <v>336</v>
      </c>
    </row>
    <row r="2" spans="1:18" ht="15" customHeight="1" x14ac:dyDescent="0.3">
      <c r="B2" s="178" t="s">
        <v>350</v>
      </c>
    </row>
    <row r="3" spans="1:18" ht="15" customHeight="1" x14ac:dyDescent="0.3">
      <c r="B3" s="177" t="s">
        <v>506</v>
      </c>
    </row>
    <row r="4" spans="1:18" x14ac:dyDescent="0.3">
      <c r="O4" s="176" t="s">
        <v>412</v>
      </c>
    </row>
    <row r="5" spans="1:18" x14ac:dyDescent="0.3">
      <c r="B5" s="353" t="s">
        <v>337</v>
      </c>
      <c r="C5" s="353"/>
      <c r="D5" s="353"/>
      <c r="E5" s="353"/>
      <c r="F5" s="353"/>
      <c r="G5" s="353"/>
      <c r="H5" s="353"/>
      <c r="I5" s="353"/>
      <c r="J5" s="353"/>
      <c r="K5" s="353"/>
      <c r="O5" s="176" t="s">
        <v>564</v>
      </c>
      <c r="R5" s="176">
        <v>1</v>
      </c>
    </row>
    <row r="6" spans="1:18" x14ac:dyDescent="0.3">
      <c r="A6" s="179"/>
      <c r="B6" s="348" t="s">
        <v>411</v>
      </c>
      <c r="C6" s="348"/>
      <c r="D6" s="348"/>
      <c r="E6" s="348"/>
      <c r="F6" s="348"/>
      <c r="G6" s="348"/>
      <c r="H6" s="348"/>
      <c r="I6" s="348"/>
      <c r="J6" s="348"/>
      <c r="K6" s="348"/>
      <c r="O6" s="176" t="s">
        <v>643</v>
      </c>
      <c r="R6" s="176">
        <v>2</v>
      </c>
    </row>
    <row r="7" spans="1:18" x14ac:dyDescent="0.3">
      <c r="A7" s="177"/>
      <c r="B7" s="180" t="s">
        <v>564</v>
      </c>
      <c r="C7" s="349" t="s">
        <v>264</v>
      </c>
      <c r="D7" s="349"/>
      <c r="E7" s="349"/>
      <c r="F7" s="349" t="s">
        <v>264</v>
      </c>
      <c r="G7" s="349"/>
      <c r="H7" s="181" t="s">
        <v>344</v>
      </c>
      <c r="I7" s="180" t="s">
        <v>413</v>
      </c>
      <c r="J7" s="349" t="s">
        <v>264</v>
      </c>
      <c r="K7" s="349"/>
      <c r="O7" s="176" t="s">
        <v>644</v>
      </c>
      <c r="R7" s="176">
        <v>3</v>
      </c>
    </row>
    <row r="8" spans="1:18" ht="12" customHeight="1" x14ac:dyDescent="0.3">
      <c r="A8" s="179"/>
      <c r="B8" s="182" t="s">
        <v>246</v>
      </c>
      <c r="C8" s="350" t="s">
        <v>328</v>
      </c>
      <c r="D8" s="350"/>
      <c r="E8" s="350"/>
      <c r="F8" s="351" t="s">
        <v>85</v>
      </c>
      <c r="G8" s="351"/>
      <c r="H8" s="182" t="s">
        <v>152</v>
      </c>
      <c r="I8" s="182" t="s">
        <v>4</v>
      </c>
      <c r="J8" s="352" t="s">
        <v>3</v>
      </c>
      <c r="K8" s="352"/>
      <c r="O8" s="176" t="s">
        <v>645</v>
      </c>
      <c r="R8" s="176">
        <v>4</v>
      </c>
    </row>
    <row r="9" spans="1:18" ht="3.95" customHeight="1" x14ac:dyDescent="0.3">
      <c r="A9" s="179"/>
      <c r="B9" s="183"/>
      <c r="C9" s="183"/>
      <c r="D9" s="183"/>
      <c r="E9" s="183"/>
      <c r="F9" s="183"/>
      <c r="G9" s="183"/>
      <c r="H9" s="183"/>
      <c r="I9" s="183"/>
      <c r="J9" s="183"/>
      <c r="K9" s="175"/>
      <c r="O9" s="176" t="s">
        <v>643</v>
      </c>
      <c r="R9" s="176">
        <v>5</v>
      </c>
    </row>
    <row r="10" spans="1:18" x14ac:dyDescent="0.3">
      <c r="A10" s="177"/>
      <c r="B10" s="184" t="s">
        <v>329</v>
      </c>
      <c r="C10" s="184"/>
      <c r="D10" s="185"/>
      <c r="E10" s="186"/>
      <c r="F10" s="186"/>
      <c r="G10" s="185"/>
      <c r="H10" s="187"/>
      <c r="I10" s="185"/>
      <c r="J10" s="342"/>
      <c r="K10" s="342"/>
      <c r="O10" s="176" t="s">
        <v>652</v>
      </c>
      <c r="R10" s="176">
        <v>6</v>
      </c>
    </row>
    <row r="11" spans="1:18" ht="3.95" customHeight="1" x14ac:dyDescent="0.3">
      <c r="A11" s="177"/>
      <c r="B11" s="177"/>
      <c r="C11" s="177"/>
      <c r="D11" s="188"/>
      <c r="E11" s="189"/>
      <c r="F11" s="189"/>
      <c r="G11" s="188"/>
      <c r="H11" s="188"/>
      <c r="I11" s="188"/>
      <c r="J11" s="188"/>
      <c r="K11" s="188"/>
      <c r="L11" s="177"/>
      <c r="O11" s="176" t="s">
        <v>645</v>
      </c>
      <c r="R11" s="176">
        <v>7</v>
      </c>
    </row>
    <row r="12" spans="1:18" ht="15" customHeight="1" x14ac:dyDescent="0.3">
      <c r="A12" s="177"/>
      <c r="B12" s="347" t="s">
        <v>264</v>
      </c>
      <c r="C12" s="347"/>
      <c r="D12" s="354" t="s">
        <v>264</v>
      </c>
      <c r="E12" s="354"/>
      <c r="F12" s="354"/>
      <c r="G12" s="190" t="s">
        <v>264</v>
      </c>
      <c r="H12" s="190" t="s">
        <v>264</v>
      </c>
      <c r="I12" s="191"/>
      <c r="J12" s="354" t="s">
        <v>264</v>
      </c>
      <c r="K12" s="354"/>
      <c r="R12" s="176">
        <v>8</v>
      </c>
    </row>
    <row r="13" spans="1:18" ht="13.5" customHeight="1" x14ac:dyDescent="0.3">
      <c r="A13" s="177"/>
      <c r="B13" s="356" t="s">
        <v>96</v>
      </c>
      <c r="C13" s="356"/>
      <c r="D13" s="355" t="s">
        <v>97</v>
      </c>
      <c r="E13" s="355"/>
      <c r="F13" s="355"/>
      <c r="G13" s="189" t="s">
        <v>98</v>
      </c>
      <c r="H13" s="189" t="s">
        <v>100</v>
      </c>
      <c r="J13" s="355" t="s">
        <v>99</v>
      </c>
      <c r="K13" s="355"/>
      <c r="L13" s="178"/>
      <c r="O13" s="176" t="s">
        <v>45</v>
      </c>
      <c r="R13" s="176">
        <v>9</v>
      </c>
    </row>
    <row r="14" spans="1:18" ht="8.25" customHeight="1" x14ac:dyDescent="0.3">
      <c r="A14" s="177"/>
      <c r="B14" s="358"/>
      <c r="C14" s="358"/>
      <c r="D14" s="358"/>
      <c r="E14" s="358"/>
      <c r="F14" s="358"/>
      <c r="G14" s="358"/>
      <c r="H14" s="358"/>
      <c r="I14" s="358"/>
      <c r="J14" s="358"/>
      <c r="K14" s="358"/>
      <c r="O14" s="176" t="s">
        <v>46</v>
      </c>
      <c r="R14" s="176">
        <v>10</v>
      </c>
    </row>
    <row r="15" spans="1:18" ht="15" customHeight="1" x14ac:dyDescent="0.3">
      <c r="A15" s="179"/>
      <c r="B15" s="359" t="s">
        <v>264</v>
      </c>
      <c r="C15" s="359"/>
      <c r="D15" s="359" t="s">
        <v>264</v>
      </c>
      <c r="E15" s="359"/>
      <c r="F15" s="359" t="s">
        <v>264</v>
      </c>
      <c r="G15" s="359"/>
      <c r="H15" s="359"/>
      <c r="I15" s="359" t="s">
        <v>264</v>
      </c>
      <c r="J15" s="359"/>
      <c r="K15" s="359"/>
      <c r="L15" s="177"/>
      <c r="R15" s="176">
        <v>11</v>
      </c>
    </row>
    <row r="16" spans="1:18" ht="13.5" customHeight="1" x14ac:dyDescent="0.3">
      <c r="A16" s="179"/>
      <c r="B16" s="352" t="s">
        <v>43</v>
      </c>
      <c r="C16" s="352"/>
      <c r="D16" s="352" t="s">
        <v>334</v>
      </c>
      <c r="E16" s="352"/>
      <c r="F16" s="352" t="s">
        <v>343</v>
      </c>
      <c r="G16" s="352"/>
      <c r="H16" s="352"/>
      <c r="I16" s="352" t="s">
        <v>345</v>
      </c>
      <c r="J16" s="352"/>
      <c r="K16" s="352"/>
      <c r="L16" s="357"/>
      <c r="R16" s="176">
        <v>12</v>
      </c>
    </row>
    <row r="17" spans="1:18" ht="3.95" customHeight="1" x14ac:dyDescent="0.45">
      <c r="A17" s="179"/>
      <c r="B17" s="192"/>
      <c r="C17" s="192"/>
      <c r="D17" s="192"/>
      <c r="E17" s="192"/>
      <c r="F17" s="192"/>
      <c r="G17" s="192"/>
      <c r="H17" s="182"/>
      <c r="I17" s="182"/>
      <c r="J17" s="182"/>
      <c r="K17" s="182"/>
      <c r="L17" s="357"/>
      <c r="R17" s="176">
        <v>13</v>
      </c>
    </row>
    <row r="18" spans="1:18" ht="24" customHeight="1" x14ac:dyDescent="0.3">
      <c r="A18" s="177"/>
      <c r="B18" s="344" t="s">
        <v>331</v>
      </c>
      <c r="C18" s="344"/>
      <c r="D18" s="344"/>
      <c r="E18" s="344"/>
      <c r="F18" s="344"/>
      <c r="G18" s="185"/>
      <c r="H18" s="187"/>
      <c r="I18" s="185"/>
      <c r="J18" s="342"/>
      <c r="K18" s="342"/>
      <c r="L18" s="357"/>
      <c r="R18" s="176">
        <v>14</v>
      </c>
    </row>
    <row r="19" spans="1:18" x14ac:dyDescent="0.3">
      <c r="A19" s="177"/>
      <c r="B19" s="191" t="s">
        <v>426</v>
      </c>
      <c r="C19" s="191"/>
      <c r="D19" s="193"/>
      <c r="E19" s="194" t="s">
        <v>555</v>
      </c>
      <c r="F19" s="191"/>
      <c r="G19" s="195"/>
      <c r="H19" s="195"/>
      <c r="I19" s="195"/>
      <c r="J19" s="195"/>
      <c r="K19" s="195"/>
      <c r="L19" s="178"/>
      <c r="R19" s="176">
        <v>15</v>
      </c>
    </row>
    <row r="20" spans="1:18" ht="3" customHeight="1" x14ac:dyDescent="0.3">
      <c r="A20" s="177"/>
      <c r="D20" s="196"/>
      <c r="G20" s="188"/>
      <c r="H20" s="188"/>
      <c r="I20" s="188"/>
      <c r="J20" s="188"/>
      <c r="K20" s="188"/>
      <c r="L20" s="178"/>
      <c r="R20" s="176">
        <v>16</v>
      </c>
    </row>
    <row r="21" spans="1:18" ht="13.5" customHeight="1" x14ac:dyDescent="0.3">
      <c r="A21" s="178"/>
      <c r="B21" s="197" t="s">
        <v>8</v>
      </c>
      <c r="C21" s="198" t="s">
        <v>271</v>
      </c>
      <c r="D21" s="196"/>
      <c r="E21" s="339" t="s">
        <v>243</v>
      </c>
      <c r="F21" s="339"/>
      <c r="H21" s="343" t="s">
        <v>271</v>
      </c>
      <c r="I21" s="343"/>
      <c r="J21" s="339"/>
      <c r="K21" s="339"/>
      <c r="L21" s="199"/>
      <c r="R21" s="176">
        <v>17</v>
      </c>
    </row>
    <row r="22" spans="1:18" ht="13.5" customHeight="1" x14ac:dyDescent="0.3">
      <c r="A22" s="178"/>
      <c r="B22" s="197" t="s">
        <v>9</v>
      </c>
      <c r="C22" s="198" t="s">
        <v>271</v>
      </c>
      <c r="D22" s="200"/>
      <c r="E22" s="339" t="s">
        <v>333</v>
      </c>
      <c r="F22" s="339"/>
      <c r="G22" s="197"/>
      <c r="H22" s="343" t="s">
        <v>271</v>
      </c>
      <c r="I22" s="343"/>
      <c r="J22" s="341" t="s">
        <v>514</v>
      </c>
      <c r="K22" s="341"/>
      <c r="L22" s="199"/>
      <c r="R22" s="176">
        <v>18</v>
      </c>
    </row>
    <row r="23" spans="1:18" ht="13.5" customHeight="1" x14ac:dyDescent="0.3">
      <c r="A23" s="177"/>
      <c r="B23" s="175" t="s">
        <v>0</v>
      </c>
      <c r="C23" s="198" t="s">
        <v>271</v>
      </c>
      <c r="D23" s="200"/>
      <c r="E23" s="341" t="s">
        <v>333</v>
      </c>
      <c r="F23" s="341"/>
      <c r="G23" s="201"/>
      <c r="H23" s="343" t="s">
        <v>271</v>
      </c>
      <c r="I23" s="343"/>
      <c r="J23" s="341" t="s">
        <v>514</v>
      </c>
      <c r="K23" s="341"/>
      <c r="L23" s="199"/>
    </row>
    <row r="24" spans="1:18" x14ac:dyDescent="0.3">
      <c r="A24" s="177"/>
      <c r="B24" s="175" t="s">
        <v>7</v>
      </c>
      <c r="C24" s="202" t="s">
        <v>271</v>
      </c>
      <c r="D24" s="200"/>
      <c r="E24" s="341" t="s">
        <v>333</v>
      </c>
      <c r="F24" s="341"/>
      <c r="G24" s="201"/>
      <c r="H24" s="343" t="s">
        <v>271</v>
      </c>
      <c r="I24" s="343"/>
      <c r="J24" s="341" t="s">
        <v>514</v>
      </c>
      <c r="K24" s="341"/>
    </row>
    <row r="25" spans="1:18" x14ac:dyDescent="0.3">
      <c r="A25" s="178"/>
      <c r="B25" s="175" t="s">
        <v>415</v>
      </c>
      <c r="C25" s="202" t="s">
        <v>271</v>
      </c>
      <c r="D25" s="200"/>
      <c r="E25" s="341" t="s">
        <v>333</v>
      </c>
      <c r="F25" s="341"/>
      <c r="G25" s="203"/>
      <c r="H25" s="343" t="s">
        <v>271</v>
      </c>
      <c r="I25" s="343"/>
      <c r="J25" s="341" t="s">
        <v>514</v>
      </c>
      <c r="K25" s="341"/>
      <c r="L25" s="178"/>
    </row>
    <row r="26" spans="1:18" x14ac:dyDescent="0.3">
      <c r="B26" s="175" t="s">
        <v>416</v>
      </c>
      <c r="C26" s="202" t="s">
        <v>271</v>
      </c>
      <c r="D26" s="196"/>
      <c r="E26" s="341" t="s">
        <v>333</v>
      </c>
      <c r="F26" s="341"/>
      <c r="G26" s="204"/>
      <c r="H26" s="343" t="s">
        <v>271</v>
      </c>
      <c r="I26" s="343"/>
      <c r="J26" s="341" t="s">
        <v>514</v>
      </c>
      <c r="K26" s="341"/>
    </row>
    <row r="27" spans="1:18" x14ac:dyDescent="0.3">
      <c r="B27" s="175"/>
      <c r="C27" s="205"/>
      <c r="D27" s="196"/>
      <c r="E27" s="341" t="s">
        <v>433</v>
      </c>
      <c r="F27" s="341"/>
      <c r="G27" s="204"/>
      <c r="H27" s="343" t="s">
        <v>271</v>
      </c>
      <c r="I27" s="343"/>
      <c r="J27" s="339"/>
      <c r="K27" s="339"/>
    </row>
    <row r="28" spans="1:18" x14ac:dyDescent="0.3">
      <c r="B28" s="201"/>
      <c r="C28" s="152"/>
      <c r="D28" s="196"/>
      <c r="E28" s="341" t="s">
        <v>518</v>
      </c>
      <c r="F28" s="341"/>
      <c r="G28" s="204"/>
      <c r="H28" s="343" t="s">
        <v>271</v>
      </c>
      <c r="I28" s="343"/>
      <c r="J28" s="339"/>
      <c r="K28" s="339"/>
    </row>
    <row r="29" spans="1:18" x14ac:dyDescent="0.3">
      <c r="B29" s="201"/>
      <c r="C29" s="152"/>
      <c r="D29" s="196"/>
      <c r="E29" s="346" t="s">
        <v>519</v>
      </c>
      <c r="F29" s="341"/>
      <c r="G29" s="341"/>
      <c r="H29" s="343" t="s">
        <v>271</v>
      </c>
      <c r="I29" s="343"/>
      <c r="J29" s="339"/>
      <c r="K29" s="339"/>
    </row>
    <row r="30" spans="1:18" x14ac:dyDescent="0.3">
      <c r="B30" s="201"/>
      <c r="C30" s="152"/>
      <c r="D30" s="196"/>
      <c r="E30" s="346" t="s">
        <v>520</v>
      </c>
      <c r="F30" s="341"/>
      <c r="G30" s="341"/>
      <c r="H30" s="343" t="s">
        <v>271</v>
      </c>
      <c r="I30" s="343"/>
      <c r="J30" s="339"/>
      <c r="K30" s="339"/>
    </row>
    <row r="31" spans="1:18" x14ac:dyDescent="0.3">
      <c r="B31" s="201"/>
      <c r="C31" s="152"/>
      <c r="D31" s="196"/>
      <c r="E31" s="197" t="s">
        <v>505</v>
      </c>
      <c r="F31" s="345"/>
      <c r="G31" s="345"/>
      <c r="H31" s="343" t="s">
        <v>271</v>
      </c>
      <c r="I31" s="343"/>
      <c r="J31" s="339"/>
      <c r="K31" s="339"/>
    </row>
    <row r="32" spans="1:18" x14ac:dyDescent="0.3">
      <c r="D32" s="196"/>
    </row>
    <row r="33" spans="2:11" x14ac:dyDescent="0.3">
      <c r="B33" s="344" t="s">
        <v>425</v>
      </c>
      <c r="C33" s="344"/>
      <c r="D33" s="344"/>
      <c r="E33" s="344"/>
      <c r="F33" s="344"/>
      <c r="G33" s="185"/>
      <c r="H33" s="187"/>
      <c r="I33" s="185"/>
      <c r="J33" s="342"/>
      <c r="K33" s="342"/>
    </row>
    <row r="34" spans="2:11" ht="15" customHeight="1" x14ac:dyDescent="0.3">
      <c r="B34" s="191" t="s">
        <v>432</v>
      </c>
      <c r="C34" s="206"/>
      <c r="D34" s="206"/>
      <c r="E34" s="206"/>
      <c r="F34" s="206"/>
      <c r="G34" s="195"/>
      <c r="H34" s="207"/>
      <c r="I34" s="195"/>
      <c r="J34" s="207"/>
      <c r="K34" s="207"/>
    </row>
    <row r="35" spans="2:11" ht="3" customHeight="1" x14ac:dyDescent="0.3">
      <c r="C35" s="208"/>
      <c r="D35" s="208"/>
      <c r="E35" s="208"/>
      <c r="F35" s="208"/>
      <c r="G35" s="188"/>
      <c r="H35" s="209"/>
      <c r="I35" s="188"/>
      <c r="J35" s="209"/>
      <c r="K35" s="209"/>
    </row>
    <row r="36" spans="2:11" x14ac:dyDescent="0.3">
      <c r="B36" s="337" t="s">
        <v>434</v>
      </c>
      <c r="C36" s="337"/>
      <c r="D36" s="337"/>
      <c r="E36" s="337"/>
      <c r="F36" s="337"/>
      <c r="G36" s="337"/>
      <c r="H36" s="337"/>
      <c r="I36" s="210" t="s">
        <v>45</v>
      </c>
      <c r="J36" s="340"/>
      <c r="K36" s="340"/>
    </row>
    <row r="37" spans="2:11" x14ac:dyDescent="0.3">
      <c r="B37" s="337" t="s">
        <v>428</v>
      </c>
      <c r="C37" s="337"/>
      <c r="D37" s="337"/>
      <c r="E37" s="337"/>
      <c r="F37" s="337"/>
      <c r="G37" s="337"/>
      <c r="H37" s="337"/>
      <c r="I37" s="210" t="s">
        <v>45</v>
      </c>
      <c r="J37" s="340"/>
      <c r="K37" s="340"/>
    </row>
    <row r="38" spans="2:11" x14ac:dyDescent="0.3">
      <c r="B38" s="340" t="s">
        <v>429</v>
      </c>
      <c r="C38" s="340"/>
      <c r="D38" s="340"/>
      <c r="E38" s="340"/>
      <c r="F38" s="340"/>
      <c r="G38" s="340"/>
      <c r="H38" s="340"/>
      <c r="I38" s="210" t="s">
        <v>46</v>
      </c>
      <c r="J38" s="340"/>
      <c r="K38" s="340"/>
    </row>
    <row r="39" spans="2:11" x14ac:dyDescent="0.3">
      <c r="B39" s="337" t="s">
        <v>427</v>
      </c>
      <c r="C39" s="337"/>
      <c r="D39" s="337"/>
      <c r="E39" s="337"/>
      <c r="F39" s="337"/>
      <c r="G39" s="337"/>
      <c r="H39" s="337"/>
      <c r="I39" s="210" t="s">
        <v>45</v>
      </c>
      <c r="J39" s="340"/>
      <c r="K39" s="340"/>
    </row>
    <row r="40" spans="2:11" x14ac:dyDescent="0.3">
      <c r="B40" s="337"/>
      <c r="C40" s="337"/>
      <c r="D40" s="337"/>
      <c r="E40" s="337"/>
      <c r="F40" s="337"/>
      <c r="G40" s="337"/>
      <c r="H40" s="337"/>
      <c r="J40" s="340"/>
      <c r="K40" s="340"/>
    </row>
    <row r="41" spans="2:11" x14ac:dyDescent="0.3">
      <c r="B41" s="337" t="s">
        <v>647</v>
      </c>
      <c r="C41" s="337"/>
      <c r="D41" s="337"/>
      <c r="E41" s="337"/>
      <c r="F41" s="337"/>
      <c r="G41" s="337"/>
      <c r="H41" s="337"/>
      <c r="I41" s="290"/>
      <c r="J41" s="340"/>
      <c r="K41" s="340"/>
    </row>
    <row r="42" spans="2:11" x14ac:dyDescent="0.3">
      <c r="B42" s="337" t="s">
        <v>648</v>
      </c>
      <c r="C42" s="337"/>
      <c r="D42" s="337"/>
      <c r="E42" s="337"/>
      <c r="F42" s="337"/>
      <c r="G42" s="337"/>
      <c r="H42" s="337"/>
      <c r="I42" s="291"/>
      <c r="J42" s="340"/>
      <c r="K42" s="340"/>
    </row>
    <row r="43" spans="2:11" x14ac:dyDescent="0.3">
      <c r="B43" s="176" t="s">
        <v>565</v>
      </c>
      <c r="I43" s="291"/>
      <c r="J43" s="340"/>
      <c r="K43" s="340"/>
    </row>
    <row r="44" spans="2:11" x14ac:dyDescent="0.3">
      <c r="B44" s="337" t="s">
        <v>566</v>
      </c>
      <c r="C44" s="337"/>
      <c r="D44" s="337"/>
      <c r="E44" s="337"/>
      <c r="F44" s="337"/>
      <c r="G44" s="337"/>
      <c r="H44" s="337"/>
      <c r="I44" s="287">
        <f>'Annual Report'!U119</f>
        <v>0</v>
      </c>
      <c r="J44" s="340"/>
      <c r="K44" s="340"/>
    </row>
    <row r="45" spans="2:11" x14ac:dyDescent="0.3">
      <c r="B45" s="338" t="s">
        <v>575</v>
      </c>
      <c r="C45" s="338"/>
      <c r="D45" s="338"/>
      <c r="E45" s="338"/>
      <c r="F45" s="338"/>
      <c r="G45" s="338"/>
      <c r="H45" s="338"/>
      <c r="J45" s="340"/>
      <c r="K45" s="340"/>
    </row>
    <row r="46" spans="2:11" x14ac:dyDescent="0.3">
      <c r="B46" s="339" t="s">
        <v>572</v>
      </c>
      <c r="C46" s="339"/>
      <c r="D46" s="210" t="s">
        <v>45</v>
      </c>
      <c r="E46" s="175"/>
      <c r="F46" s="339" t="s">
        <v>576</v>
      </c>
      <c r="G46" s="339"/>
      <c r="H46" s="339"/>
      <c r="I46" s="210" t="s">
        <v>45</v>
      </c>
      <c r="J46" s="340"/>
      <c r="K46" s="340"/>
    </row>
    <row r="47" spans="2:11" x14ac:dyDescent="0.3">
      <c r="B47" s="339" t="s">
        <v>596</v>
      </c>
      <c r="C47" s="339"/>
      <c r="D47" s="210" t="s">
        <v>45</v>
      </c>
      <c r="E47" s="175"/>
      <c r="F47" s="339" t="s">
        <v>592</v>
      </c>
      <c r="G47" s="339"/>
      <c r="H47" s="339"/>
      <c r="I47" s="298" t="s">
        <v>45</v>
      </c>
      <c r="J47" s="340"/>
      <c r="K47" s="340"/>
    </row>
    <row r="48" spans="2:11" x14ac:dyDescent="0.3">
      <c r="B48" s="339" t="s">
        <v>573</v>
      </c>
      <c r="C48" s="339"/>
      <c r="D48" s="210" t="s">
        <v>45</v>
      </c>
      <c r="E48" s="175"/>
      <c r="F48" s="175"/>
      <c r="G48" s="175"/>
      <c r="H48" s="175"/>
      <c r="J48" s="340"/>
      <c r="K48" s="340"/>
    </row>
    <row r="49" spans="2:11" x14ac:dyDescent="0.3">
      <c r="B49" s="339" t="s">
        <v>43</v>
      </c>
      <c r="C49" s="339"/>
      <c r="D49" s="210" t="s">
        <v>45</v>
      </c>
      <c r="E49" s="175"/>
      <c r="F49" s="175"/>
      <c r="G49" s="175"/>
      <c r="H49" s="175"/>
      <c r="J49" s="340"/>
      <c r="K49" s="340"/>
    </row>
    <row r="50" spans="2:11" x14ac:dyDescent="0.3">
      <c r="B50" s="339" t="s">
        <v>574</v>
      </c>
      <c r="C50" s="339"/>
      <c r="D50" s="210" t="s">
        <v>45</v>
      </c>
      <c r="E50" s="175"/>
      <c r="F50" s="175"/>
      <c r="G50" s="175"/>
      <c r="H50" s="175"/>
      <c r="J50" s="340"/>
      <c r="K50" s="340"/>
    </row>
    <row r="51" spans="2:11" x14ac:dyDescent="0.3">
      <c r="E51" s="188"/>
      <c r="F51" s="188"/>
      <c r="G51" s="188"/>
    </row>
    <row r="52" spans="2:11" x14ac:dyDescent="0.3">
      <c r="E52" s="188"/>
      <c r="F52" s="188"/>
      <c r="G52" s="188"/>
    </row>
    <row r="53" spans="2:11" x14ac:dyDescent="0.3">
      <c r="E53" s="188"/>
      <c r="F53" s="188"/>
      <c r="G53" s="188"/>
    </row>
    <row r="54" spans="2:11" x14ac:dyDescent="0.3">
      <c r="E54" s="188"/>
      <c r="F54" s="188"/>
      <c r="G54" s="188"/>
    </row>
    <row r="55" spans="2:11" x14ac:dyDescent="0.3">
      <c r="E55" s="188"/>
      <c r="F55" s="188"/>
      <c r="G55" s="188"/>
    </row>
    <row r="56" spans="2:11" x14ac:dyDescent="0.3">
      <c r="E56" s="188"/>
      <c r="F56" s="188"/>
      <c r="G56" s="188"/>
    </row>
    <row r="57" spans="2:11" x14ac:dyDescent="0.3">
      <c r="E57" s="188"/>
      <c r="F57" s="188"/>
      <c r="G57" s="188"/>
    </row>
    <row r="58" spans="2:11" x14ac:dyDescent="0.3">
      <c r="E58" s="188"/>
      <c r="F58" s="188"/>
      <c r="G58" s="188"/>
    </row>
    <row r="59" spans="2:11" x14ac:dyDescent="0.3">
      <c r="E59" s="188"/>
      <c r="F59" s="188"/>
      <c r="G59" s="188"/>
    </row>
    <row r="60" spans="2:11" x14ac:dyDescent="0.3">
      <c r="E60" s="188"/>
      <c r="F60" s="188"/>
      <c r="G60" s="188"/>
    </row>
    <row r="61" spans="2:11" x14ac:dyDescent="0.3">
      <c r="E61" s="188"/>
      <c r="F61" s="188"/>
      <c r="G61" s="188"/>
    </row>
    <row r="62" spans="2:11" x14ac:dyDescent="0.3">
      <c r="E62" s="188"/>
      <c r="F62" s="188"/>
      <c r="G62" s="188"/>
    </row>
    <row r="63" spans="2:11" x14ac:dyDescent="0.3">
      <c r="E63" s="188"/>
      <c r="F63" s="188"/>
      <c r="G63" s="188"/>
    </row>
    <row r="64" spans="2:11" x14ac:dyDescent="0.3">
      <c r="E64" s="188"/>
      <c r="F64" s="188"/>
      <c r="G64" s="188"/>
    </row>
    <row r="65" spans="5:7" x14ac:dyDescent="0.3">
      <c r="E65" s="188"/>
      <c r="F65" s="188"/>
      <c r="G65" s="188"/>
    </row>
    <row r="66" spans="5:7" x14ac:dyDescent="0.3">
      <c r="E66" s="188"/>
      <c r="F66" s="188"/>
      <c r="G66" s="188"/>
    </row>
    <row r="67" spans="5:7" x14ac:dyDescent="0.3">
      <c r="E67" s="188"/>
      <c r="F67" s="188"/>
      <c r="G67" s="188"/>
    </row>
    <row r="68" spans="5:7" x14ac:dyDescent="0.3">
      <c r="E68" s="188"/>
      <c r="F68" s="188"/>
      <c r="G68" s="188"/>
    </row>
    <row r="69" spans="5:7" x14ac:dyDescent="0.3">
      <c r="E69" s="188"/>
      <c r="F69" s="188"/>
      <c r="G69" s="188"/>
    </row>
    <row r="70" spans="5:7" x14ac:dyDescent="0.3">
      <c r="E70" s="188"/>
      <c r="F70" s="188"/>
      <c r="G70" s="188"/>
    </row>
    <row r="71" spans="5:7" x14ac:dyDescent="0.3">
      <c r="E71" s="188"/>
      <c r="F71" s="188"/>
      <c r="G71" s="188"/>
    </row>
    <row r="72" spans="5:7" x14ac:dyDescent="0.3">
      <c r="E72" s="188"/>
      <c r="F72" s="188"/>
      <c r="G72" s="188"/>
    </row>
    <row r="73" spans="5:7" x14ac:dyDescent="0.3">
      <c r="E73" s="188"/>
      <c r="F73" s="188"/>
      <c r="G73" s="188"/>
    </row>
    <row r="74" spans="5:7" x14ac:dyDescent="0.3">
      <c r="E74" s="188"/>
      <c r="F74" s="188"/>
      <c r="G74" s="188"/>
    </row>
    <row r="75" spans="5:7" x14ac:dyDescent="0.3">
      <c r="E75" s="188"/>
      <c r="F75" s="188"/>
      <c r="G75" s="188"/>
    </row>
    <row r="76" spans="5:7" x14ac:dyDescent="0.3">
      <c r="E76" s="188"/>
      <c r="F76" s="188"/>
      <c r="G76" s="188"/>
    </row>
    <row r="77" spans="5:7" x14ac:dyDescent="0.3">
      <c r="E77" s="188"/>
      <c r="F77" s="188"/>
      <c r="G77" s="188"/>
    </row>
    <row r="78" spans="5:7" x14ac:dyDescent="0.3">
      <c r="E78" s="188"/>
      <c r="F78" s="188"/>
      <c r="G78" s="188"/>
    </row>
    <row r="79" spans="5:7" x14ac:dyDescent="0.3">
      <c r="E79" s="188"/>
      <c r="F79" s="188"/>
      <c r="G79" s="188"/>
    </row>
    <row r="80" spans="5:7" x14ac:dyDescent="0.3">
      <c r="E80" s="188"/>
      <c r="F80" s="188"/>
      <c r="G80" s="188"/>
    </row>
    <row r="81" spans="5:7" x14ac:dyDescent="0.3">
      <c r="E81" s="188"/>
      <c r="F81" s="188"/>
      <c r="G81" s="188"/>
    </row>
    <row r="82" spans="5:7" x14ac:dyDescent="0.3">
      <c r="E82" s="188"/>
      <c r="F82" s="188"/>
      <c r="G82" s="188"/>
    </row>
    <row r="83" spans="5:7" x14ac:dyDescent="0.3">
      <c r="E83" s="188"/>
      <c r="F83" s="188"/>
      <c r="G83" s="188"/>
    </row>
    <row r="84" spans="5:7" x14ac:dyDescent="0.3">
      <c r="E84" s="188"/>
      <c r="F84" s="188"/>
      <c r="G84" s="188"/>
    </row>
    <row r="85" spans="5:7" x14ac:dyDescent="0.3">
      <c r="E85" s="188"/>
      <c r="F85" s="188"/>
      <c r="G85" s="188"/>
    </row>
    <row r="86" spans="5:7" x14ac:dyDescent="0.3">
      <c r="E86" s="188"/>
      <c r="F86" s="188"/>
      <c r="G86" s="188"/>
    </row>
    <row r="87" spans="5:7" x14ac:dyDescent="0.3">
      <c r="E87" s="188"/>
      <c r="F87" s="188"/>
      <c r="G87" s="188"/>
    </row>
    <row r="88" spans="5:7" x14ac:dyDescent="0.3">
      <c r="E88" s="188"/>
      <c r="F88" s="188"/>
      <c r="G88" s="188"/>
    </row>
    <row r="89" spans="5:7" x14ac:dyDescent="0.3">
      <c r="E89" s="188"/>
      <c r="F89" s="188"/>
      <c r="G89" s="188"/>
    </row>
    <row r="90" spans="5:7" x14ac:dyDescent="0.3">
      <c r="E90" s="188"/>
      <c r="F90" s="188"/>
      <c r="G90" s="188"/>
    </row>
    <row r="91" spans="5:7" x14ac:dyDescent="0.3">
      <c r="E91" s="188"/>
      <c r="F91" s="188"/>
      <c r="G91" s="188"/>
    </row>
    <row r="92" spans="5:7" x14ac:dyDescent="0.3">
      <c r="E92" s="188"/>
      <c r="F92" s="188"/>
      <c r="G92" s="188"/>
    </row>
    <row r="93" spans="5:7" x14ac:dyDescent="0.3">
      <c r="E93" s="188"/>
      <c r="F93" s="188"/>
      <c r="G93" s="188"/>
    </row>
    <row r="94" spans="5:7" x14ac:dyDescent="0.3">
      <c r="E94" s="188"/>
      <c r="F94" s="188"/>
      <c r="G94" s="188"/>
    </row>
    <row r="95" spans="5:7" x14ac:dyDescent="0.3">
      <c r="E95" s="188"/>
      <c r="F95" s="188"/>
      <c r="G95" s="188"/>
    </row>
    <row r="96" spans="5:7" x14ac:dyDescent="0.3">
      <c r="E96" s="188"/>
      <c r="F96" s="188"/>
      <c r="G96" s="188"/>
    </row>
    <row r="97" spans="5:7" x14ac:dyDescent="0.3">
      <c r="E97" s="188"/>
      <c r="F97" s="188"/>
      <c r="G97" s="188"/>
    </row>
    <row r="98" spans="5:7" x14ac:dyDescent="0.3">
      <c r="E98" s="188"/>
      <c r="F98" s="188"/>
      <c r="G98" s="188"/>
    </row>
    <row r="99" spans="5:7" x14ac:dyDescent="0.3">
      <c r="E99" s="188"/>
      <c r="F99" s="188"/>
      <c r="G99" s="188"/>
    </row>
    <row r="100" spans="5:7" x14ac:dyDescent="0.3">
      <c r="E100" s="188"/>
      <c r="F100" s="188"/>
      <c r="G100" s="188"/>
    </row>
    <row r="101" spans="5:7" x14ac:dyDescent="0.3">
      <c r="E101" s="188"/>
      <c r="F101" s="188"/>
      <c r="G101" s="188"/>
    </row>
    <row r="102" spans="5:7" x14ac:dyDescent="0.3">
      <c r="E102" s="188"/>
      <c r="F102" s="188"/>
      <c r="G102" s="188"/>
    </row>
    <row r="103" spans="5:7" x14ac:dyDescent="0.3">
      <c r="E103" s="188"/>
      <c r="F103" s="188"/>
      <c r="G103" s="188"/>
    </row>
    <row r="104" spans="5:7" x14ac:dyDescent="0.3">
      <c r="E104" s="188"/>
      <c r="F104" s="188"/>
      <c r="G104" s="188"/>
    </row>
    <row r="105" spans="5:7" x14ac:dyDescent="0.3">
      <c r="E105" s="188"/>
      <c r="F105" s="188"/>
      <c r="G105" s="188"/>
    </row>
    <row r="106" spans="5:7" x14ac:dyDescent="0.3">
      <c r="E106" s="188"/>
      <c r="F106" s="188"/>
      <c r="G106" s="188"/>
    </row>
    <row r="107" spans="5:7" x14ac:dyDescent="0.3">
      <c r="E107" s="188"/>
      <c r="F107" s="188"/>
      <c r="G107" s="188"/>
    </row>
    <row r="108" spans="5:7" x14ac:dyDescent="0.3">
      <c r="E108" s="188"/>
      <c r="F108" s="188"/>
      <c r="G108" s="188"/>
    </row>
    <row r="109" spans="5:7" x14ac:dyDescent="0.3">
      <c r="E109" s="188"/>
      <c r="F109" s="188"/>
      <c r="G109" s="188"/>
    </row>
    <row r="110" spans="5:7" x14ac:dyDescent="0.3">
      <c r="E110" s="188"/>
      <c r="F110" s="188"/>
      <c r="G110" s="188"/>
    </row>
    <row r="111" spans="5:7" x14ac:dyDescent="0.3">
      <c r="E111" s="188"/>
      <c r="F111" s="188"/>
      <c r="G111" s="188"/>
    </row>
    <row r="112" spans="5:7" x14ac:dyDescent="0.3">
      <c r="E112" s="188"/>
      <c r="F112" s="188"/>
      <c r="G112" s="188"/>
    </row>
    <row r="113" spans="5:7" x14ac:dyDescent="0.3">
      <c r="E113" s="188"/>
      <c r="F113" s="188"/>
      <c r="G113" s="188"/>
    </row>
    <row r="114" spans="5:7" x14ac:dyDescent="0.3">
      <c r="E114" s="188"/>
      <c r="F114" s="188"/>
      <c r="G114" s="188"/>
    </row>
    <row r="115" spans="5:7" x14ac:dyDescent="0.3">
      <c r="E115" s="188"/>
      <c r="F115" s="188"/>
      <c r="G115" s="188"/>
    </row>
    <row r="116" spans="5:7" x14ac:dyDescent="0.3">
      <c r="E116" s="188"/>
      <c r="F116" s="188"/>
      <c r="G116" s="188"/>
    </row>
    <row r="117" spans="5:7" x14ac:dyDescent="0.3">
      <c r="E117" s="188"/>
      <c r="F117" s="188"/>
      <c r="G117" s="188"/>
    </row>
    <row r="118" spans="5:7" x14ac:dyDescent="0.3">
      <c r="E118" s="188"/>
      <c r="F118" s="188"/>
      <c r="G118" s="188"/>
    </row>
    <row r="119" spans="5:7" x14ac:dyDescent="0.3">
      <c r="E119" s="188"/>
      <c r="F119" s="188"/>
      <c r="G119" s="188"/>
    </row>
    <row r="120" spans="5:7" x14ac:dyDescent="0.3">
      <c r="E120" s="188"/>
      <c r="F120" s="188"/>
      <c r="G120" s="188"/>
    </row>
    <row r="121" spans="5:7" x14ac:dyDescent="0.3">
      <c r="E121" s="188"/>
      <c r="F121" s="188"/>
      <c r="G121" s="188"/>
    </row>
    <row r="122" spans="5:7" x14ac:dyDescent="0.3">
      <c r="E122" s="188"/>
      <c r="F122" s="188"/>
      <c r="G122" s="188"/>
    </row>
    <row r="123" spans="5:7" x14ac:dyDescent="0.3">
      <c r="E123" s="188"/>
      <c r="F123" s="188"/>
      <c r="G123" s="188"/>
    </row>
    <row r="124" spans="5:7" x14ac:dyDescent="0.3">
      <c r="E124" s="188"/>
      <c r="F124" s="188"/>
      <c r="G124" s="188"/>
    </row>
    <row r="125" spans="5:7" x14ac:dyDescent="0.3">
      <c r="E125" s="188"/>
      <c r="F125" s="188"/>
      <c r="G125" s="188"/>
    </row>
    <row r="126" spans="5:7" x14ac:dyDescent="0.3">
      <c r="E126" s="188"/>
      <c r="F126" s="188"/>
      <c r="G126" s="188"/>
    </row>
    <row r="127" spans="5:7" x14ac:dyDescent="0.3">
      <c r="E127" s="188"/>
      <c r="F127" s="188"/>
      <c r="G127" s="188"/>
    </row>
    <row r="128" spans="5:7" x14ac:dyDescent="0.3">
      <c r="E128" s="188"/>
      <c r="F128" s="188"/>
      <c r="G128" s="188"/>
    </row>
    <row r="129" spans="5:7" x14ac:dyDescent="0.3">
      <c r="E129" s="188"/>
      <c r="F129" s="188"/>
      <c r="G129" s="188"/>
    </row>
    <row r="130" spans="5:7" x14ac:dyDescent="0.3">
      <c r="E130" s="188"/>
      <c r="F130" s="188"/>
      <c r="G130" s="188"/>
    </row>
    <row r="131" spans="5:7" x14ac:dyDescent="0.3">
      <c r="E131" s="188"/>
      <c r="F131" s="188"/>
      <c r="G131" s="188"/>
    </row>
    <row r="132" spans="5:7" x14ac:dyDescent="0.3">
      <c r="E132" s="188"/>
      <c r="F132" s="188"/>
      <c r="G132" s="188"/>
    </row>
    <row r="133" spans="5:7" x14ac:dyDescent="0.3">
      <c r="E133" s="188"/>
      <c r="F133" s="188"/>
      <c r="G133" s="188"/>
    </row>
    <row r="134" spans="5:7" x14ac:dyDescent="0.3">
      <c r="E134" s="188"/>
      <c r="F134" s="188"/>
      <c r="G134" s="188"/>
    </row>
    <row r="135" spans="5:7" x14ac:dyDescent="0.3">
      <c r="E135" s="188"/>
      <c r="F135" s="188"/>
      <c r="G135" s="188"/>
    </row>
    <row r="136" spans="5:7" x14ac:dyDescent="0.3">
      <c r="E136" s="188"/>
      <c r="F136" s="188"/>
      <c r="G136" s="188"/>
    </row>
    <row r="137" spans="5:7" x14ac:dyDescent="0.3">
      <c r="E137" s="188"/>
      <c r="F137" s="188"/>
      <c r="G137" s="188"/>
    </row>
    <row r="138" spans="5:7" x14ac:dyDescent="0.3">
      <c r="E138" s="188"/>
      <c r="F138" s="188"/>
      <c r="G138" s="188"/>
    </row>
    <row r="139" spans="5:7" x14ac:dyDescent="0.3">
      <c r="E139" s="188"/>
      <c r="F139" s="188"/>
      <c r="G139" s="188"/>
    </row>
    <row r="140" spans="5:7" x14ac:dyDescent="0.3">
      <c r="E140" s="188"/>
      <c r="F140" s="188"/>
      <c r="G140" s="188"/>
    </row>
    <row r="141" spans="5:7" x14ac:dyDescent="0.3">
      <c r="E141" s="188"/>
      <c r="F141" s="188"/>
      <c r="G141" s="188"/>
    </row>
    <row r="142" spans="5:7" x14ac:dyDescent="0.3">
      <c r="E142" s="188"/>
      <c r="F142" s="188"/>
      <c r="G142" s="188"/>
    </row>
    <row r="143" spans="5:7" x14ac:dyDescent="0.3">
      <c r="E143" s="188"/>
      <c r="F143" s="188"/>
      <c r="G143" s="188"/>
    </row>
    <row r="144" spans="5:7" x14ac:dyDescent="0.3">
      <c r="E144" s="188"/>
      <c r="F144" s="188"/>
      <c r="G144" s="188"/>
    </row>
    <row r="145" spans="5:7" x14ac:dyDescent="0.3">
      <c r="E145" s="188"/>
      <c r="F145" s="188"/>
      <c r="G145" s="188"/>
    </row>
    <row r="146" spans="5:7" x14ac:dyDescent="0.3">
      <c r="E146" s="188"/>
      <c r="F146" s="188"/>
      <c r="G146" s="188"/>
    </row>
    <row r="147" spans="5:7" x14ac:dyDescent="0.3">
      <c r="E147" s="188"/>
      <c r="F147" s="188"/>
      <c r="G147" s="188"/>
    </row>
    <row r="148" spans="5:7" x14ac:dyDescent="0.3">
      <c r="E148" s="188"/>
      <c r="F148" s="188"/>
      <c r="G148" s="188"/>
    </row>
    <row r="149" spans="5:7" x14ac:dyDescent="0.3">
      <c r="E149" s="188"/>
      <c r="F149" s="188"/>
      <c r="G149" s="188"/>
    </row>
    <row r="150" spans="5:7" x14ac:dyDescent="0.3">
      <c r="E150" s="188"/>
      <c r="F150" s="188"/>
      <c r="G150" s="188"/>
    </row>
    <row r="151" spans="5:7" x14ac:dyDescent="0.3">
      <c r="E151" s="188"/>
      <c r="F151" s="188"/>
      <c r="G151" s="188"/>
    </row>
    <row r="152" spans="5:7" x14ac:dyDescent="0.3">
      <c r="E152" s="188"/>
      <c r="F152" s="188"/>
      <c r="G152" s="188"/>
    </row>
    <row r="153" spans="5:7" x14ac:dyDescent="0.3">
      <c r="E153" s="188"/>
      <c r="F153" s="188"/>
      <c r="G153" s="188"/>
    </row>
    <row r="154" spans="5:7" x14ac:dyDescent="0.3">
      <c r="E154" s="188"/>
      <c r="F154" s="188"/>
      <c r="G154" s="188"/>
    </row>
    <row r="155" spans="5:7" x14ac:dyDescent="0.3">
      <c r="E155" s="188"/>
      <c r="F155" s="188"/>
      <c r="G155" s="188"/>
    </row>
    <row r="156" spans="5:7" x14ac:dyDescent="0.3">
      <c r="E156" s="188"/>
      <c r="F156" s="188"/>
      <c r="G156" s="188"/>
    </row>
    <row r="157" spans="5:7" x14ac:dyDescent="0.3">
      <c r="E157" s="188"/>
      <c r="F157" s="188"/>
      <c r="G157" s="188"/>
    </row>
    <row r="158" spans="5:7" x14ac:dyDescent="0.3">
      <c r="E158" s="188"/>
      <c r="F158" s="188"/>
      <c r="G158" s="188"/>
    </row>
    <row r="159" spans="5:7" x14ac:dyDescent="0.3">
      <c r="E159" s="188"/>
      <c r="F159" s="188"/>
      <c r="G159" s="188"/>
    </row>
    <row r="160" spans="5:7" x14ac:dyDescent="0.3">
      <c r="E160" s="188"/>
      <c r="F160" s="188"/>
      <c r="G160" s="188"/>
    </row>
    <row r="161" spans="5:7" x14ac:dyDescent="0.3">
      <c r="E161" s="188"/>
      <c r="F161" s="188"/>
      <c r="G161" s="188"/>
    </row>
    <row r="162" spans="5:7" x14ac:dyDescent="0.3">
      <c r="E162" s="188"/>
      <c r="F162" s="188"/>
      <c r="G162" s="188"/>
    </row>
    <row r="163" spans="5:7" x14ac:dyDescent="0.3">
      <c r="E163" s="188"/>
      <c r="F163" s="188"/>
      <c r="G163" s="188"/>
    </row>
    <row r="164" spans="5:7" x14ac:dyDescent="0.3">
      <c r="E164" s="188"/>
      <c r="F164" s="188"/>
      <c r="G164" s="188"/>
    </row>
    <row r="165" spans="5:7" x14ac:dyDescent="0.3">
      <c r="E165" s="188"/>
      <c r="F165" s="188"/>
      <c r="G165" s="188"/>
    </row>
    <row r="166" spans="5:7" x14ac:dyDescent="0.3">
      <c r="E166" s="188"/>
      <c r="F166" s="188"/>
      <c r="G166" s="188"/>
    </row>
    <row r="167" spans="5:7" x14ac:dyDescent="0.3">
      <c r="E167" s="188"/>
      <c r="F167" s="188"/>
      <c r="G167" s="188"/>
    </row>
    <row r="168" spans="5:7" x14ac:dyDescent="0.3">
      <c r="E168" s="188"/>
      <c r="F168" s="188"/>
      <c r="G168" s="188"/>
    </row>
    <row r="169" spans="5:7" x14ac:dyDescent="0.3">
      <c r="E169" s="188"/>
      <c r="F169" s="188"/>
      <c r="G169" s="188"/>
    </row>
    <row r="170" spans="5:7" x14ac:dyDescent="0.3">
      <c r="E170" s="188"/>
      <c r="F170" s="188"/>
      <c r="G170" s="188"/>
    </row>
    <row r="171" spans="5:7" x14ac:dyDescent="0.3">
      <c r="E171" s="188"/>
      <c r="F171" s="188"/>
      <c r="G171" s="188"/>
    </row>
    <row r="172" spans="5:7" x14ac:dyDescent="0.3">
      <c r="E172" s="188"/>
      <c r="F172" s="188"/>
      <c r="G172" s="188"/>
    </row>
    <row r="173" spans="5:7" x14ac:dyDescent="0.3">
      <c r="E173" s="188"/>
      <c r="F173" s="188"/>
      <c r="G173" s="188"/>
    </row>
    <row r="174" spans="5:7" x14ac:dyDescent="0.3">
      <c r="E174" s="188"/>
      <c r="F174" s="188"/>
      <c r="G174" s="188"/>
    </row>
    <row r="175" spans="5:7" x14ac:dyDescent="0.3">
      <c r="E175" s="188"/>
      <c r="F175" s="188"/>
      <c r="G175" s="188"/>
    </row>
    <row r="176" spans="5:7" x14ac:dyDescent="0.3">
      <c r="E176" s="188"/>
      <c r="F176" s="188"/>
      <c r="G176" s="188"/>
    </row>
    <row r="177" spans="5:7" x14ac:dyDescent="0.3">
      <c r="E177" s="188"/>
      <c r="F177" s="188"/>
      <c r="G177" s="188"/>
    </row>
    <row r="178" spans="5:7" x14ac:dyDescent="0.3">
      <c r="E178" s="188"/>
      <c r="F178" s="188"/>
      <c r="G178" s="188"/>
    </row>
    <row r="179" spans="5:7" x14ac:dyDescent="0.3">
      <c r="E179" s="188"/>
      <c r="F179" s="188"/>
      <c r="G179" s="188"/>
    </row>
    <row r="180" spans="5:7" x14ac:dyDescent="0.3">
      <c r="E180" s="188"/>
      <c r="F180" s="188"/>
      <c r="G180" s="188"/>
    </row>
    <row r="181" spans="5:7" x14ac:dyDescent="0.3">
      <c r="E181" s="188"/>
      <c r="F181" s="188"/>
      <c r="G181" s="188"/>
    </row>
    <row r="182" spans="5:7" x14ac:dyDescent="0.3">
      <c r="E182" s="188"/>
      <c r="F182" s="188"/>
      <c r="G182" s="188"/>
    </row>
    <row r="183" spans="5:7" x14ac:dyDescent="0.3">
      <c r="E183" s="188"/>
      <c r="F183" s="188"/>
      <c r="G183" s="188"/>
    </row>
    <row r="184" spans="5:7" x14ac:dyDescent="0.3">
      <c r="E184" s="188"/>
      <c r="F184" s="188"/>
      <c r="G184" s="188"/>
    </row>
    <row r="185" spans="5:7" x14ac:dyDescent="0.3">
      <c r="E185" s="188"/>
      <c r="F185" s="188"/>
      <c r="G185" s="188"/>
    </row>
    <row r="186" spans="5:7" x14ac:dyDescent="0.3">
      <c r="E186" s="188"/>
      <c r="F186" s="188"/>
      <c r="G186" s="188"/>
    </row>
    <row r="187" spans="5:7" x14ac:dyDescent="0.3">
      <c r="E187" s="188"/>
      <c r="F187" s="188"/>
      <c r="G187" s="188"/>
    </row>
    <row r="188" spans="5:7" x14ac:dyDescent="0.3">
      <c r="E188" s="188"/>
      <c r="F188" s="188"/>
      <c r="G188" s="188"/>
    </row>
    <row r="189" spans="5:7" x14ac:dyDescent="0.3">
      <c r="E189" s="188"/>
      <c r="F189" s="188"/>
      <c r="G189" s="188"/>
    </row>
    <row r="190" spans="5:7" x14ac:dyDescent="0.3">
      <c r="E190" s="188"/>
      <c r="F190" s="188"/>
      <c r="G190" s="188"/>
    </row>
    <row r="191" spans="5:7" x14ac:dyDescent="0.3">
      <c r="E191" s="188"/>
      <c r="F191" s="188"/>
      <c r="G191" s="188"/>
    </row>
    <row r="192" spans="5:7" x14ac:dyDescent="0.3">
      <c r="E192" s="188"/>
      <c r="F192" s="188"/>
      <c r="G192" s="188"/>
    </row>
    <row r="193" spans="5:7" x14ac:dyDescent="0.3">
      <c r="E193" s="188"/>
      <c r="F193" s="188"/>
      <c r="G193" s="188"/>
    </row>
    <row r="194" spans="5:7" x14ac:dyDescent="0.3">
      <c r="E194" s="188"/>
      <c r="F194" s="188"/>
      <c r="G194" s="188"/>
    </row>
    <row r="195" spans="5:7" x14ac:dyDescent="0.3">
      <c r="E195" s="188"/>
      <c r="F195" s="188"/>
      <c r="G195" s="188"/>
    </row>
    <row r="196" spans="5:7" x14ac:dyDescent="0.3">
      <c r="E196" s="188"/>
      <c r="F196" s="188"/>
      <c r="G196" s="188"/>
    </row>
    <row r="197" spans="5:7" x14ac:dyDescent="0.3">
      <c r="E197" s="188"/>
      <c r="F197" s="188"/>
      <c r="G197" s="188"/>
    </row>
    <row r="198" spans="5:7" x14ac:dyDescent="0.3">
      <c r="E198" s="188"/>
      <c r="F198" s="188"/>
      <c r="G198" s="188"/>
    </row>
    <row r="199" spans="5:7" x14ac:dyDescent="0.3">
      <c r="E199" s="188"/>
      <c r="F199" s="188"/>
      <c r="G199" s="188"/>
    </row>
    <row r="200" spans="5:7" x14ac:dyDescent="0.3">
      <c r="E200" s="188"/>
      <c r="F200" s="188"/>
      <c r="G200" s="188"/>
    </row>
    <row r="201" spans="5:7" x14ac:dyDescent="0.3">
      <c r="E201" s="188"/>
      <c r="F201" s="188"/>
      <c r="G201" s="188"/>
    </row>
    <row r="202" spans="5:7" x14ac:dyDescent="0.3">
      <c r="E202" s="188"/>
      <c r="F202" s="188"/>
      <c r="G202" s="188"/>
    </row>
    <row r="203" spans="5:7" x14ac:dyDescent="0.3">
      <c r="E203" s="188"/>
      <c r="F203" s="188"/>
      <c r="G203" s="188"/>
    </row>
    <row r="204" spans="5:7" x14ac:dyDescent="0.3">
      <c r="E204" s="188"/>
      <c r="F204" s="188"/>
      <c r="G204" s="188"/>
    </row>
    <row r="205" spans="5:7" x14ac:dyDescent="0.3">
      <c r="E205" s="188"/>
      <c r="F205" s="188"/>
      <c r="G205" s="188"/>
    </row>
    <row r="206" spans="5:7" x14ac:dyDescent="0.3">
      <c r="E206" s="188"/>
      <c r="F206" s="188"/>
      <c r="G206" s="188"/>
    </row>
    <row r="207" spans="5:7" x14ac:dyDescent="0.3">
      <c r="E207" s="188"/>
      <c r="F207" s="188"/>
      <c r="G207" s="188"/>
    </row>
    <row r="208" spans="5:7" x14ac:dyDescent="0.3">
      <c r="E208" s="188"/>
      <c r="F208" s="188"/>
      <c r="G208" s="188"/>
    </row>
    <row r="209" spans="5:7" x14ac:dyDescent="0.3">
      <c r="E209" s="188"/>
      <c r="F209" s="188"/>
      <c r="G209" s="188"/>
    </row>
    <row r="210" spans="5:7" x14ac:dyDescent="0.3">
      <c r="E210" s="188"/>
      <c r="F210" s="188"/>
      <c r="G210" s="188"/>
    </row>
    <row r="211" spans="5:7" x14ac:dyDescent="0.3">
      <c r="E211" s="188"/>
      <c r="F211" s="188"/>
      <c r="G211" s="188"/>
    </row>
    <row r="212" spans="5:7" x14ac:dyDescent="0.3">
      <c r="E212" s="188"/>
      <c r="F212" s="188"/>
      <c r="G212" s="188"/>
    </row>
    <row r="213" spans="5:7" x14ac:dyDescent="0.3">
      <c r="E213" s="188"/>
      <c r="F213" s="188"/>
      <c r="G213" s="188"/>
    </row>
    <row r="214" spans="5:7" x14ac:dyDescent="0.3">
      <c r="E214" s="188"/>
      <c r="F214" s="188"/>
      <c r="G214" s="188"/>
    </row>
    <row r="215" spans="5:7" x14ac:dyDescent="0.3">
      <c r="E215" s="188"/>
      <c r="F215" s="188"/>
      <c r="G215" s="188"/>
    </row>
    <row r="216" spans="5:7" x14ac:dyDescent="0.3">
      <c r="E216" s="188"/>
      <c r="F216" s="188"/>
      <c r="G216" s="188"/>
    </row>
    <row r="217" spans="5:7" x14ac:dyDescent="0.3">
      <c r="E217" s="188"/>
      <c r="F217" s="188"/>
      <c r="G217" s="188"/>
    </row>
    <row r="218" spans="5:7" x14ac:dyDescent="0.3">
      <c r="E218" s="188"/>
      <c r="F218" s="188"/>
      <c r="G218" s="188"/>
    </row>
    <row r="219" spans="5:7" x14ac:dyDescent="0.3">
      <c r="E219" s="188"/>
      <c r="F219" s="188"/>
      <c r="G219" s="188"/>
    </row>
    <row r="220" spans="5:7" x14ac:dyDescent="0.3">
      <c r="E220" s="188"/>
      <c r="F220" s="188"/>
      <c r="G220" s="188"/>
    </row>
    <row r="221" spans="5:7" x14ac:dyDescent="0.3">
      <c r="E221" s="188"/>
      <c r="F221" s="188"/>
      <c r="G221" s="188"/>
    </row>
    <row r="222" spans="5:7" x14ac:dyDescent="0.3">
      <c r="E222" s="188"/>
      <c r="F222" s="188"/>
      <c r="G222" s="188"/>
    </row>
    <row r="223" spans="5:7" x14ac:dyDescent="0.3">
      <c r="E223" s="188"/>
      <c r="F223" s="188"/>
      <c r="G223" s="188"/>
    </row>
    <row r="224" spans="5:7" x14ac:dyDescent="0.3">
      <c r="E224" s="188"/>
      <c r="F224" s="188"/>
      <c r="G224" s="188"/>
    </row>
    <row r="225" spans="5:7" x14ac:dyDescent="0.3">
      <c r="E225" s="188"/>
      <c r="F225" s="188"/>
      <c r="G225" s="188"/>
    </row>
    <row r="226" spans="5:7" x14ac:dyDescent="0.3">
      <c r="E226" s="188"/>
      <c r="F226" s="188"/>
      <c r="G226" s="188"/>
    </row>
    <row r="227" spans="5:7" x14ac:dyDescent="0.3">
      <c r="E227" s="188"/>
      <c r="F227" s="188"/>
      <c r="G227" s="188"/>
    </row>
    <row r="228" spans="5:7" x14ac:dyDescent="0.3">
      <c r="E228" s="188"/>
      <c r="F228" s="188"/>
      <c r="G228" s="188"/>
    </row>
    <row r="229" spans="5:7" x14ac:dyDescent="0.3">
      <c r="E229" s="188"/>
      <c r="F229" s="188"/>
      <c r="G229" s="188"/>
    </row>
    <row r="230" spans="5:7" x14ac:dyDescent="0.3">
      <c r="E230" s="188"/>
      <c r="F230" s="188"/>
      <c r="G230" s="188"/>
    </row>
    <row r="231" spans="5:7" x14ac:dyDescent="0.3">
      <c r="E231" s="188"/>
      <c r="F231" s="188"/>
      <c r="G231" s="188"/>
    </row>
    <row r="232" spans="5:7" x14ac:dyDescent="0.3">
      <c r="E232" s="188"/>
      <c r="F232" s="188"/>
      <c r="G232" s="188"/>
    </row>
    <row r="233" spans="5:7" x14ac:dyDescent="0.3">
      <c r="E233" s="188"/>
      <c r="F233" s="188"/>
      <c r="G233" s="188"/>
    </row>
    <row r="234" spans="5:7" x14ac:dyDescent="0.3">
      <c r="E234" s="188"/>
      <c r="F234" s="188"/>
      <c r="G234" s="188"/>
    </row>
    <row r="235" spans="5:7" x14ac:dyDescent="0.3">
      <c r="E235" s="188"/>
      <c r="F235" s="188"/>
      <c r="G235" s="188"/>
    </row>
    <row r="236" spans="5:7" x14ac:dyDescent="0.3">
      <c r="E236" s="188"/>
      <c r="F236" s="188"/>
      <c r="G236" s="188"/>
    </row>
    <row r="237" spans="5:7" x14ac:dyDescent="0.3">
      <c r="E237" s="188"/>
      <c r="F237" s="188"/>
      <c r="G237" s="188"/>
    </row>
    <row r="238" spans="5:7" x14ac:dyDescent="0.3">
      <c r="E238" s="188"/>
      <c r="F238" s="188"/>
      <c r="G238" s="188"/>
    </row>
    <row r="239" spans="5:7" x14ac:dyDescent="0.3">
      <c r="E239" s="188"/>
      <c r="F239" s="188"/>
      <c r="G239" s="188"/>
    </row>
    <row r="240" spans="5:7" x14ac:dyDescent="0.3">
      <c r="E240" s="188"/>
      <c r="F240" s="188"/>
      <c r="G240" s="188"/>
    </row>
    <row r="241" spans="5:7" x14ac:dyDescent="0.3">
      <c r="E241" s="188"/>
      <c r="F241" s="188"/>
      <c r="G241" s="188"/>
    </row>
    <row r="242" spans="5:7" x14ac:dyDescent="0.3">
      <c r="E242" s="188"/>
      <c r="F242" s="188"/>
      <c r="G242" s="188"/>
    </row>
    <row r="243" spans="5:7" x14ac:dyDescent="0.3">
      <c r="E243" s="188"/>
      <c r="F243" s="188"/>
      <c r="G243" s="188"/>
    </row>
    <row r="244" spans="5:7" x14ac:dyDescent="0.3">
      <c r="E244" s="188"/>
      <c r="F244" s="188"/>
      <c r="G244" s="188"/>
    </row>
    <row r="245" spans="5:7" x14ac:dyDescent="0.3">
      <c r="E245" s="188"/>
      <c r="F245" s="188"/>
      <c r="G245" s="188"/>
    </row>
    <row r="246" spans="5:7" x14ac:dyDescent="0.3">
      <c r="E246" s="188"/>
      <c r="F246" s="188"/>
      <c r="G246" s="188"/>
    </row>
    <row r="247" spans="5:7" x14ac:dyDescent="0.3">
      <c r="E247" s="188"/>
      <c r="F247" s="188"/>
      <c r="G247" s="188"/>
    </row>
    <row r="248" spans="5:7" x14ac:dyDescent="0.3">
      <c r="E248" s="188"/>
      <c r="F248" s="188"/>
      <c r="G248" s="188"/>
    </row>
    <row r="249" spans="5:7" x14ac:dyDescent="0.3">
      <c r="E249" s="188"/>
      <c r="F249" s="188"/>
      <c r="G249" s="188"/>
    </row>
    <row r="250" spans="5:7" x14ac:dyDescent="0.3">
      <c r="E250" s="188"/>
      <c r="F250" s="188"/>
      <c r="G250" s="188"/>
    </row>
    <row r="251" spans="5:7" x14ac:dyDescent="0.3">
      <c r="E251" s="188"/>
      <c r="F251" s="188"/>
      <c r="G251" s="188"/>
    </row>
    <row r="252" spans="5:7" x14ac:dyDescent="0.3">
      <c r="E252" s="188"/>
      <c r="F252" s="188"/>
      <c r="G252" s="188"/>
    </row>
    <row r="253" spans="5:7" x14ac:dyDescent="0.3">
      <c r="E253" s="188"/>
      <c r="F253" s="188"/>
      <c r="G253" s="188"/>
    </row>
    <row r="254" spans="5:7" x14ac:dyDescent="0.3">
      <c r="E254" s="188"/>
      <c r="F254" s="188"/>
      <c r="G254" s="188"/>
    </row>
    <row r="255" spans="5:7" x14ac:dyDescent="0.3">
      <c r="E255" s="188"/>
      <c r="F255" s="188"/>
      <c r="G255" s="188"/>
    </row>
    <row r="256" spans="5:7" x14ac:dyDescent="0.3">
      <c r="E256" s="188"/>
      <c r="F256" s="188"/>
      <c r="G256" s="188"/>
    </row>
    <row r="257" spans="5:7" x14ac:dyDescent="0.3">
      <c r="E257" s="188"/>
      <c r="F257" s="188"/>
      <c r="G257" s="188"/>
    </row>
    <row r="258" spans="5:7" x14ac:dyDescent="0.3">
      <c r="E258" s="188"/>
      <c r="F258" s="188"/>
      <c r="G258" s="188"/>
    </row>
    <row r="259" spans="5:7" x14ac:dyDescent="0.3">
      <c r="E259" s="188"/>
      <c r="F259" s="188"/>
      <c r="G259" s="188"/>
    </row>
    <row r="260" spans="5:7" x14ac:dyDescent="0.3">
      <c r="E260" s="188"/>
      <c r="F260" s="188"/>
      <c r="G260" s="188"/>
    </row>
    <row r="261" spans="5:7" x14ac:dyDescent="0.3">
      <c r="E261" s="188"/>
      <c r="F261" s="188"/>
      <c r="G261" s="188"/>
    </row>
    <row r="262" spans="5:7" x14ac:dyDescent="0.3">
      <c r="E262" s="188"/>
      <c r="F262" s="188"/>
      <c r="G262" s="188"/>
    </row>
    <row r="263" spans="5:7" x14ac:dyDescent="0.3">
      <c r="E263" s="188"/>
      <c r="F263" s="188"/>
      <c r="G263" s="188"/>
    </row>
    <row r="264" spans="5:7" x14ac:dyDescent="0.3">
      <c r="E264" s="188"/>
      <c r="F264" s="188"/>
      <c r="G264" s="188"/>
    </row>
    <row r="265" spans="5:7" x14ac:dyDescent="0.3">
      <c r="E265" s="188"/>
      <c r="F265" s="188"/>
      <c r="G265" s="188"/>
    </row>
    <row r="266" spans="5:7" x14ac:dyDescent="0.3">
      <c r="E266" s="188"/>
      <c r="F266" s="188"/>
      <c r="G266" s="188"/>
    </row>
    <row r="267" spans="5:7" x14ac:dyDescent="0.3">
      <c r="E267" s="188"/>
      <c r="F267" s="188"/>
      <c r="G267" s="188"/>
    </row>
    <row r="268" spans="5:7" x14ac:dyDescent="0.3">
      <c r="E268" s="188"/>
      <c r="F268" s="188"/>
      <c r="G268" s="188"/>
    </row>
    <row r="269" spans="5:7" x14ac:dyDescent="0.3">
      <c r="E269" s="188"/>
      <c r="F269" s="188"/>
      <c r="G269" s="188"/>
    </row>
    <row r="270" spans="5:7" x14ac:dyDescent="0.3">
      <c r="E270" s="188"/>
      <c r="F270" s="188"/>
      <c r="G270" s="188"/>
    </row>
    <row r="271" spans="5:7" x14ac:dyDescent="0.3">
      <c r="E271" s="188"/>
      <c r="F271" s="188"/>
      <c r="G271" s="188"/>
    </row>
    <row r="272" spans="5:7" x14ac:dyDescent="0.3">
      <c r="E272" s="188"/>
      <c r="F272" s="188"/>
      <c r="G272" s="188"/>
    </row>
    <row r="273" spans="5:7" x14ac:dyDescent="0.3">
      <c r="E273" s="188"/>
      <c r="F273" s="188"/>
      <c r="G273" s="188"/>
    </row>
    <row r="274" spans="5:7" x14ac:dyDescent="0.3">
      <c r="E274" s="188"/>
      <c r="F274" s="188"/>
      <c r="G274" s="188"/>
    </row>
    <row r="275" spans="5:7" x14ac:dyDescent="0.3">
      <c r="E275" s="188"/>
      <c r="F275" s="188"/>
      <c r="G275" s="188"/>
    </row>
    <row r="276" spans="5:7" x14ac:dyDescent="0.3">
      <c r="E276" s="188"/>
      <c r="F276" s="188"/>
      <c r="G276" s="188"/>
    </row>
    <row r="277" spans="5:7" x14ac:dyDescent="0.3">
      <c r="E277" s="188"/>
      <c r="F277" s="188"/>
      <c r="G277" s="188"/>
    </row>
    <row r="278" spans="5:7" x14ac:dyDescent="0.3">
      <c r="E278" s="188"/>
      <c r="F278" s="188"/>
      <c r="G278" s="188"/>
    </row>
    <row r="279" spans="5:7" x14ac:dyDescent="0.3">
      <c r="E279" s="188"/>
      <c r="F279" s="188"/>
      <c r="G279" s="188"/>
    </row>
    <row r="280" spans="5:7" x14ac:dyDescent="0.3">
      <c r="E280" s="188"/>
      <c r="F280" s="188"/>
      <c r="G280" s="188"/>
    </row>
    <row r="281" spans="5:7" x14ac:dyDescent="0.3">
      <c r="E281" s="188"/>
      <c r="F281" s="188"/>
      <c r="G281" s="188"/>
    </row>
    <row r="282" spans="5:7" x14ac:dyDescent="0.3">
      <c r="E282" s="188"/>
      <c r="F282" s="188"/>
      <c r="G282" s="188"/>
    </row>
    <row r="283" spans="5:7" x14ac:dyDescent="0.3">
      <c r="E283" s="188"/>
      <c r="F283" s="188"/>
      <c r="G283" s="188"/>
    </row>
    <row r="284" spans="5:7" x14ac:dyDescent="0.3">
      <c r="E284" s="188"/>
      <c r="F284" s="188"/>
      <c r="G284" s="188"/>
    </row>
    <row r="285" spans="5:7" x14ac:dyDescent="0.3">
      <c r="E285" s="188"/>
      <c r="F285" s="188"/>
      <c r="G285" s="188"/>
    </row>
    <row r="286" spans="5:7" x14ac:dyDescent="0.3">
      <c r="E286" s="188"/>
      <c r="F286" s="188"/>
      <c r="G286" s="188"/>
    </row>
    <row r="287" spans="5:7" x14ac:dyDescent="0.3">
      <c r="E287" s="188"/>
      <c r="F287" s="188"/>
      <c r="G287" s="188"/>
    </row>
    <row r="288" spans="5:7" x14ac:dyDescent="0.3">
      <c r="E288" s="188"/>
      <c r="F288" s="188"/>
      <c r="G288" s="188"/>
    </row>
    <row r="289" spans="5:7" x14ac:dyDescent="0.3">
      <c r="E289" s="188"/>
      <c r="F289" s="188"/>
      <c r="G289" s="188"/>
    </row>
    <row r="290" spans="5:7" x14ac:dyDescent="0.3">
      <c r="E290" s="188"/>
      <c r="F290" s="188"/>
      <c r="G290" s="188"/>
    </row>
    <row r="291" spans="5:7" x14ac:dyDescent="0.3">
      <c r="E291" s="188"/>
      <c r="F291" s="188"/>
      <c r="G291" s="188"/>
    </row>
    <row r="292" spans="5:7" x14ac:dyDescent="0.3">
      <c r="E292" s="188"/>
      <c r="F292" s="188"/>
      <c r="G292" s="188"/>
    </row>
    <row r="293" spans="5:7" x14ac:dyDescent="0.3">
      <c r="E293" s="188"/>
      <c r="F293" s="188"/>
      <c r="G293" s="188"/>
    </row>
    <row r="294" spans="5:7" x14ac:dyDescent="0.3">
      <c r="E294" s="188"/>
      <c r="F294" s="188"/>
      <c r="G294" s="188"/>
    </row>
    <row r="295" spans="5:7" x14ac:dyDescent="0.3">
      <c r="E295" s="188"/>
      <c r="F295" s="188"/>
      <c r="G295" s="188"/>
    </row>
    <row r="296" spans="5:7" x14ac:dyDescent="0.3">
      <c r="E296" s="188"/>
      <c r="F296" s="188"/>
      <c r="G296" s="188"/>
    </row>
    <row r="297" spans="5:7" x14ac:dyDescent="0.3">
      <c r="E297" s="188"/>
      <c r="F297" s="188"/>
      <c r="G297" s="188"/>
    </row>
    <row r="298" spans="5:7" x14ac:dyDescent="0.3">
      <c r="E298" s="188"/>
      <c r="F298" s="188"/>
      <c r="G298" s="188"/>
    </row>
    <row r="299" spans="5:7" x14ac:dyDescent="0.3">
      <c r="E299" s="188"/>
      <c r="F299" s="188"/>
      <c r="G299" s="188"/>
    </row>
    <row r="300" spans="5:7" x14ac:dyDescent="0.3">
      <c r="E300" s="188"/>
      <c r="F300" s="188"/>
      <c r="G300" s="188"/>
    </row>
    <row r="301" spans="5:7" x14ac:dyDescent="0.3">
      <c r="E301" s="188"/>
      <c r="F301" s="188"/>
      <c r="G301" s="188"/>
    </row>
    <row r="302" spans="5:7" x14ac:dyDescent="0.3">
      <c r="E302" s="188"/>
      <c r="F302" s="188"/>
      <c r="G302" s="188"/>
    </row>
    <row r="303" spans="5:7" x14ac:dyDescent="0.3">
      <c r="E303" s="188"/>
      <c r="F303" s="188"/>
      <c r="G303" s="188"/>
    </row>
    <row r="304" spans="5:7" x14ac:dyDescent="0.3">
      <c r="E304" s="188"/>
      <c r="F304" s="188"/>
      <c r="G304" s="188"/>
    </row>
    <row r="305" spans="5:7" x14ac:dyDescent="0.3">
      <c r="E305" s="188"/>
      <c r="F305" s="188"/>
      <c r="G305" s="188"/>
    </row>
    <row r="306" spans="5:7" x14ac:dyDescent="0.3">
      <c r="E306" s="188"/>
      <c r="F306" s="188"/>
      <c r="G306" s="188"/>
    </row>
    <row r="307" spans="5:7" x14ac:dyDescent="0.3">
      <c r="E307" s="188"/>
      <c r="F307" s="188"/>
      <c r="G307" s="188"/>
    </row>
    <row r="308" spans="5:7" x14ac:dyDescent="0.3">
      <c r="E308" s="188"/>
      <c r="F308" s="188"/>
      <c r="G308" s="188"/>
    </row>
    <row r="309" spans="5:7" x14ac:dyDescent="0.3">
      <c r="E309" s="188"/>
      <c r="F309" s="188"/>
      <c r="G309" s="188"/>
    </row>
    <row r="310" spans="5:7" x14ac:dyDescent="0.3">
      <c r="E310" s="188"/>
      <c r="F310" s="188"/>
      <c r="G310" s="188"/>
    </row>
    <row r="311" spans="5:7" x14ac:dyDescent="0.3">
      <c r="E311" s="188"/>
      <c r="F311" s="188"/>
      <c r="G311" s="188"/>
    </row>
    <row r="312" spans="5:7" x14ac:dyDescent="0.3">
      <c r="E312" s="188"/>
      <c r="F312" s="188"/>
      <c r="G312" s="188"/>
    </row>
    <row r="313" spans="5:7" x14ac:dyDescent="0.3">
      <c r="E313" s="188"/>
      <c r="F313" s="188"/>
      <c r="G313" s="188"/>
    </row>
    <row r="314" spans="5:7" x14ac:dyDescent="0.3">
      <c r="E314" s="188"/>
      <c r="F314" s="188"/>
      <c r="G314" s="188"/>
    </row>
    <row r="315" spans="5:7" x14ac:dyDescent="0.3">
      <c r="E315" s="188"/>
      <c r="F315" s="188"/>
      <c r="G315" s="188"/>
    </row>
    <row r="316" spans="5:7" x14ac:dyDescent="0.3">
      <c r="E316" s="188"/>
      <c r="F316" s="188"/>
      <c r="G316" s="188"/>
    </row>
    <row r="317" spans="5:7" x14ac:dyDescent="0.3">
      <c r="E317" s="188"/>
      <c r="F317" s="188"/>
      <c r="G317" s="188"/>
    </row>
    <row r="318" spans="5:7" x14ac:dyDescent="0.3">
      <c r="E318" s="188"/>
      <c r="F318" s="188"/>
      <c r="G318" s="188"/>
    </row>
    <row r="319" spans="5:7" x14ac:dyDescent="0.3">
      <c r="E319" s="188"/>
      <c r="F319" s="188"/>
      <c r="G319" s="188"/>
    </row>
    <row r="320" spans="5:7" x14ac:dyDescent="0.3">
      <c r="E320" s="188"/>
      <c r="F320" s="188"/>
      <c r="G320" s="188"/>
    </row>
    <row r="321" spans="5:7" x14ac:dyDescent="0.3">
      <c r="E321" s="188"/>
      <c r="F321" s="188"/>
      <c r="G321" s="188"/>
    </row>
    <row r="322" spans="5:7" x14ac:dyDescent="0.3">
      <c r="E322" s="188"/>
      <c r="F322" s="188"/>
      <c r="G322" s="188"/>
    </row>
    <row r="323" spans="5:7" x14ac:dyDescent="0.3">
      <c r="E323" s="188"/>
      <c r="F323" s="188"/>
      <c r="G323" s="188"/>
    </row>
    <row r="324" spans="5:7" x14ac:dyDescent="0.3">
      <c r="E324" s="188"/>
      <c r="F324" s="188"/>
      <c r="G324" s="188"/>
    </row>
    <row r="325" spans="5:7" x14ac:dyDescent="0.3">
      <c r="E325" s="188"/>
      <c r="F325" s="188"/>
      <c r="G325" s="188"/>
    </row>
    <row r="326" spans="5:7" x14ac:dyDescent="0.3">
      <c r="E326" s="188"/>
      <c r="F326" s="188"/>
      <c r="G326" s="188"/>
    </row>
    <row r="327" spans="5:7" x14ac:dyDescent="0.3">
      <c r="E327" s="188"/>
      <c r="F327" s="188"/>
      <c r="G327" s="188"/>
    </row>
    <row r="328" spans="5:7" x14ac:dyDescent="0.3">
      <c r="E328" s="188"/>
      <c r="F328" s="188"/>
      <c r="G328" s="188"/>
    </row>
    <row r="329" spans="5:7" x14ac:dyDescent="0.3">
      <c r="E329" s="188"/>
      <c r="F329" s="188"/>
      <c r="G329" s="188"/>
    </row>
    <row r="330" spans="5:7" x14ac:dyDescent="0.3">
      <c r="E330" s="188"/>
      <c r="F330" s="188"/>
      <c r="G330" s="188"/>
    </row>
    <row r="331" spans="5:7" x14ac:dyDescent="0.3">
      <c r="E331" s="188"/>
      <c r="F331" s="188"/>
      <c r="G331" s="188"/>
    </row>
    <row r="332" spans="5:7" x14ac:dyDescent="0.3">
      <c r="E332" s="188"/>
      <c r="F332" s="188"/>
      <c r="G332" s="188"/>
    </row>
    <row r="333" spans="5:7" x14ac:dyDescent="0.3">
      <c r="E333" s="188"/>
      <c r="F333" s="188"/>
      <c r="G333" s="188"/>
    </row>
    <row r="334" spans="5:7" x14ac:dyDescent="0.3">
      <c r="E334" s="188"/>
      <c r="F334" s="188"/>
      <c r="G334" s="188"/>
    </row>
    <row r="335" spans="5:7" x14ac:dyDescent="0.3">
      <c r="E335" s="188"/>
      <c r="F335" s="188"/>
      <c r="G335" s="188"/>
    </row>
    <row r="336" spans="5:7" x14ac:dyDescent="0.3">
      <c r="E336" s="188"/>
      <c r="F336" s="188"/>
      <c r="G336" s="188"/>
    </row>
    <row r="337" spans="5:7" x14ac:dyDescent="0.3">
      <c r="E337" s="188"/>
      <c r="F337" s="188"/>
      <c r="G337" s="188"/>
    </row>
    <row r="338" spans="5:7" x14ac:dyDescent="0.3">
      <c r="E338" s="188"/>
      <c r="F338" s="188"/>
      <c r="G338" s="188"/>
    </row>
    <row r="339" spans="5:7" x14ac:dyDescent="0.3">
      <c r="E339" s="188"/>
      <c r="F339" s="188"/>
      <c r="G339" s="188"/>
    </row>
    <row r="340" spans="5:7" x14ac:dyDescent="0.3">
      <c r="E340" s="188"/>
      <c r="F340" s="188"/>
      <c r="G340" s="188"/>
    </row>
    <row r="341" spans="5:7" x14ac:dyDescent="0.3">
      <c r="E341" s="188"/>
      <c r="F341" s="188"/>
      <c r="G341" s="188"/>
    </row>
    <row r="342" spans="5:7" x14ac:dyDescent="0.3">
      <c r="E342" s="188"/>
      <c r="F342" s="188"/>
      <c r="G342" s="188"/>
    </row>
    <row r="343" spans="5:7" x14ac:dyDescent="0.3">
      <c r="E343" s="188"/>
      <c r="F343" s="188"/>
      <c r="G343" s="188"/>
    </row>
    <row r="344" spans="5:7" x14ac:dyDescent="0.3">
      <c r="E344" s="188"/>
      <c r="F344" s="188"/>
      <c r="G344" s="188"/>
    </row>
    <row r="345" spans="5:7" x14ac:dyDescent="0.3">
      <c r="E345" s="188"/>
      <c r="F345" s="188"/>
      <c r="G345" s="188"/>
    </row>
    <row r="346" spans="5:7" x14ac:dyDescent="0.3">
      <c r="E346" s="188"/>
      <c r="F346" s="188"/>
      <c r="G346" s="188"/>
    </row>
    <row r="347" spans="5:7" x14ac:dyDescent="0.3">
      <c r="E347" s="188"/>
      <c r="F347" s="188"/>
      <c r="G347" s="188"/>
    </row>
    <row r="348" spans="5:7" x14ac:dyDescent="0.3">
      <c r="E348" s="188"/>
      <c r="F348" s="188"/>
      <c r="G348" s="188"/>
    </row>
    <row r="349" spans="5:7" x14ac:dyDescent="0.3">
      <c r="E349" s="188"/>
      <c r="F349" s="188"/>
      <c r="G349" s="188"/>
    </row>
    <row r="350" spans="5:7" x14ac:dyDescent="0.3">
      <c r="E350" s="188"/>
      <c r="F350" s="188"/>
      <c r="G350" s="188"/>
    </row>
    <row r="351" spans="5:7" x14ac:dyDescent="0.3">
      <c r="E351" s="188"/>
      <c r="F351" s="188"/>
      <c r="G351" s="188"/>
    </row>
    <row r="352" spans="5:7" x14ac:dyDescent="0.3">
      <c r="E352" s="188"/>
      <c r="F352" s="188"/>
      <c r="G352" s="188"/>
    </row>
    <row r="353" spans="5:7" x14ac:dyDescent="0.3">
      <c r="E353" s="188"/>
      <c r="F353" s="188"/>
      <c r="G353" s="188"/>
    </row>
    <row r="354" spans="5:7" x14ac:dyDescent="0.3">
      <c r="E354" s="188"/>
      <c r="F354" s="188"/>
      <c r="G354" s="188"/>
    </row>
    <row r="355" spans="5:7" x14ac:dyDescent="0.3">
      <c r="E355" s="188"/>
      <c r="F355" s="188"/>
      <c r="G355" s="188"/>
    </row>
    <row r="356" spans="5:7" x14ac:dyDescent="0.3">
      <c r="E356" s="188"/>
      <c r="F356" s="188"/>
      <c r="G356" s="188"/>
    </row>
    <row r="357" spans="5:7" x14ac:dyDescent="0.3">
      <c r="E357" s="188"/>
      <c r="F357" s="188"/>
      <c r="G357" s="188"/>
    </row>
    <row r="358" spans="5:7" x14ac:dyDescent="0.3">
      <c r="E358" s="188"/>
      <c r="F358" s="188"/>
      <c r="G358" s="188"/>
    </row>
    <row r="359" spans="5:7" x14ac:dyDescent="0.3">
      <c r="E359" s="188"/>
      <c r="F359" s="188"/>
      <c r="G359" s="188"/>
    </row>
    <row r="360" spans="5:7" x14ac:dyDescent="0.3">
      <c r="E360" s="188"/>
      <c r="F360" s="188"/>
      <c r="G360" s="188"/>
    </row>
    <row r="361" spans="5:7" x14ac:dyDescent="0.3">
      <c r="E361" s="188"/>
      <c r="F361" s="188"/>
      <c r="G361" s="188"/>
    </row>
    <row r="362" spans="5:7" x14ac:dyDescent="0.3">
      <c r="E362" s="188"/>
      <c r="F362" s="188"/>
      <c r="G362" s="188"/>
    </row>
    <row r="363" spans="5:7" x14ac:dyDescent="0.3">
      <c r="E363" s="188"/>
      <c r="F363" s="188"/>
      <c r="G363" s="188"/>
    </row>
    <row r="364" spans="5:7" x14ac:dyDescent="0.3">
      <c r="E364" s="188"/>
      <c r="F364" s="188"/>
      <c r="G364" s="188"/>
    </row>
    <row r="365" spans="5:7" x14ac:dyDescent="0.3">
      <c r="E365" s="188"/>
      <c r="F365" s="188"/>
      <c r="G365" s="188"/>
    </row>
    <row r="366" spans="5:7" x14ac:dyDescent="0.3">
      <c r="E366" s="188"/>
      <c r="F366" s="188"/>
      <c r="G366" s="188"/>
    </row>
    <row r="367" spans="5:7" x14ac:dyDescent="0.3">
      <c r="E367" s="188"/>
      <c r="F367" s="188"/>
      <c r="G367" s="188"/>
    </row>
    <row r="368" spans="5:7" x14ac:dyDescent="0.3">
      <c r="E368" s="188"/>
      <c r="F368" s="188"/>
      <c r="G368" s="188"/>
    </row>
    <row r="369" spans="5:7" x14ac:dyDescent="0.3">
      <c r="E369" s="188"/>
      <c r="F369" s="188"/>
      <c r="G369" s="188"/>
    </row>
    <row r="370" spans="5:7" x14ac:dyDescent="0.3">
      <c r="E370" s="188"/>
      <c r="F370" s="188"/>
      <c r="G370" s="188"/>
    </row>
    <row r="371" spans="5:7" x14ac:dyDescent="0.3">
      <c r="E371" s="188"/>
      <c r="F371" s="188"/>
      <c r="G371" s="188"/>
    </row>
    <row r="372" spans="5:7" x14ac:dyDescent="0.3">
      <c r="E372" s="188"/>
      <c r="F372" s="188"/>
      <c r="G372" s="188"/>
    </row>
    <row r="373" spans="5:7" x14ac:dyDescent="0.3">
      <c r="E373" s="188"/>
      <c r="F373" s="188"/>
      <c r="G373" s="188"/>
    </row>
    <row r="374" spans="5:7" x14ac:dyDescent="0.3">
      <c r="E374" s="188"/>
      <c r="F374" s="188"/>
      <c r="G374" s="188"/>
    </row>
    <row r="375" spans="5:7" x14ac:dyDescent="0.3">
      <c r="E375" s="188"/>
      <c r="F375" s="188"/>
      <c r="G375" s="188"/>
    </row>
    <row r="376" spans="5:7" x14ac:dyDescent="0.3">
      <c r="E376" s="188"/>
      <c r="F376" s="188"/>
      <c r="G376" s="188"/>
    </row>
    <row r="377" spans="5:7" x14ac:dyDescent="0.3">
      <c r="E377" s="188"/>
      <c r="F377" s="188"/>
      <c r="G377" s="188"/>
    </row>
    <row r="378" spans="5:7" x14ac:dyDescent="0.3">
      <c r="E378" s="188"/>
      <c r="F378" s="188"/>
      <c r="G378" s="188"/>
    </row>
    <row r="379" spans="5:7" x14ac:dyDescent="0.3">
      <c r="E379" s="188"/>
      <c r="F379" s="188"/>
      <c r="G379" s="188"/>
    </row>
    <row r="380" spans="5:7" x14ac:dyDescent="0.3">
      <c r="E380" s="188"/>
      <c r="F380" s="188"/>
      <c r="G380" s="188"/>
    </row>
    <row r="381" spans="5:7" x14ac:dyDescent="0.3">
      <c r="E381" s="188"/>
      <c r="F381" s="188"/>
      <c r="G381" s="188"/>
    </row>
    <row r="382" spans="5:7" x14ac:dyDescent="0.3">
      <c r="E382" s="188"/>
      <c r="F382" s="188"/>
      <c r="G382" s="188"/>
    </row>
    <row r="383" spans="5:7" x14ac:dyDescent="0.3">
      <c r="E383" s="188"/>
      <c r="F383" s="188"/>
      <c r="G383" s="188"/>
    </row>
    <row r="384" spans="5:7" x14ac:dyDescent="0.3">
      <c r="E384" s="188"/>
      <c r="F384" s="188"/>
      <c r="G384" s="188"/>
    </row>
    <row r="385" spans="5:7" x14ac:dyDescent="0.3">
      <c r="E385" s="188"/>
      <c r="F385" s="188"/>
      <c r="G385" s="188"/>
    </row>
    <row r="386" spans="5:7" x14ac:dyDescent="0.3">
      <c r="E386" s="188"/>
      <c r="F386" s="188"/>
      <c r="G386" s="188"/>
    </row>
    <row r="387" spans="5:7" x14ac:dyDescent="0.3">
      <c r="E387" s="188"/>
      <c r="F387" s="188"/>
      <c r="G387" s="188"/>
    </row>
    <row r="388" spans="5:7" x14ac:dyDescent="0.3">
      <c r="E388" s="188"/>
      <c r="F388" s="188"/>
      <c r="G388" s="188"/>
    </row>
    <row r="389" spans="5:7" x14ac:dyDescent="0.3">
      <c r="E389" s="188"/>
      <c r="F389" s="188"/>
      <c r="G389" s="188"/>
    </row>
    <row r="390" spans="5:7" x14ac:dyDescent="0.3">
      <c r="E390" s="188"/>
      <c r="F390" s="188"/>
      <c r="G390" s="188"/>
    </row>
  </sheetData>
  <sheetProtection algorithmName="SHA-512" hashValue="brjZnqmu9xn66/1/fSpVQlLEkQ+bf/mR+DdtfaQgzDHOBIgsVJzXBspBGSlJlwK5Bg/sgTzZo+mqeU2X5n0/Fw==" saltValue="NU+vsYnZis6PmyESlC2/qw==" spinCount="100000" sheet="1" objects="1" scenarios="1" formatCells="0" insertRows="0" selectLockedCells="1"/>
  <mergeCells count="93">
    <mergeCell ref="L16:L18"/>
    <mergeCell ref="B14:K14"/>
    <mergeCell ref="D13:F13"/>
    <mergeCell ref="I15:K15"/>
    <mergeCell ref="J18:K18"/>
    <mergeCell ref="B15:C15"/>
    <mergeCell ref="D15:E15"/>
    <mergeCell ref="F15:H15"/>
    <mergeCell ref="I16:K16"/>
    <mergeCell ref="B18:F18"/>
    <mergeCell ref="B16:C16"/>
    <mergeCell ref="D16:E16"/>
    <mergeCell ref="F16:H16"/>
    <mergeCell ref="B5:K5"/>
    <mergeCell ref="D12:F12"/>
    <mergeCell ref="J12:K12"/>
    <mergeCell ref="J13:K13"/>
    <mergeCell ref="B13:C13"/>
    <mergeCell ref="H22:I22"/>
    <mergeCell ref="H21:I21"/>
    <mergeCell ref="B12:C12"/>
    <mergeCell ref="J10:K10"/>
    <mergeCell ref="B6:K6"/>
    <mergeCell ref="C7:E7"/>
    <mergeCell ref="F7:G7"/>
    <mergeCell ref="C8:E8"/>
    <mergeCell ref="F8:G8"/>
    <mergeCell ref="J7:K7"/>
    <mergeCell ref="J8:K8"/>
    <mergeCell ref="E21:F21"/>
    <mergeCell ref="J21:K21"/>
    <mergeCell ref="J22:K22"/>
    <mergeCell ref="E26:F26"/>
    <mergeCell ref="E25:F25"/>
    <mergeCell ref="E24:F24"/>
    <mergeCell ref="E23:F23"/>
    <mergeCell ref="E22:F22"/>
    <mergeCell ref="H24:I24"/>
    <mergeCell ref="H23:I23"/>
    <mergeCell ref="E28:F28"/>
    <mergeCell ref="H28:I28"/>
    <mergeCell ref="B40:H40"/>
    <mergeCell ref="B33:F33"/>
    <mergeCell ref="E27:F27"/>
    <mergeCell ref="H25:I25"/>
    <mergeCell ref="H29:I29"/>
    <mergeCell ref="H30:I30"/>
    <mergeCell ref="F31:G31"/>
    <mergeCell ref="H31:I31"/>
    <mergeCell ref="H26:I26"/>
    <mergeCell ref="H27:I27"/>
    <mergeCell ref="E29:G29"/>
    <mergeCell ref="E30:G30"/>
    <mergeCell ref="B41:H41"/>
    <mergeCell ref="B36:H36"/>
    <mergeCell ref="B39:H39"/>
    <mergeCell ref="B37:H37"/>
    <mergeCell ref="B38:H38"/>
    <mergeCell ref="J43:K43"/>
    <mergeCell ref="J44:K44"/>
    <mergeCell ref="J29:K29"/>
    <mergeCell ref="J36:K36"/>
    <mergeCell ref="J37:K37"/>
    <mergeCell ref="J38:K38"/>
    <mergeCell ref="J39:K39"/>
    <mergeCell ref="J40:K40"/>
    <mergeCell ref="J41:K41"/>
    <mergeCell ref="J42:K42"/>
    <mergeCell ref="J33:K33"/>
    <mergeCell ref="J23:K23"/>
    <mergeCell ref="J24:K24"/>
    <mergeCell ref="J25:K25"/>
    <mergeCell ref="J30:K30"/>
    <mergeCell ref="J31:K31"/>
    <mergeCell ref="J26:K26"/>
    <mergeCell ref="J27:K27"/>
    <mergeCell ref="J28:K28"/>
    <mergeCell ref="B49:C49"/>
    <mergeCell ref="B50:C50"/>
    <mergeCell ref="F46:H46"/>
    <mergeCell ref="J50:K50"/>
    <mergeCell ref="J45:K45"/>
    <mergeCell ref="J46:K46"/>
    <mergeCell ref="J47:K47"/>
    <mergeCell ref="J48:K48"/>
    <mergeCell ref="J49:K49"/>
    <mergeCell ref="F47:H47"/>
    <mergeCell ref="B42:H42"/>
    <mergeCell ref="B44:H44"/>
    <mergeCell ref="B45:H45"/>
    <mergeCell ref="B46:C46"/>
    <mergeCell ref="B48:C48"/>
    <mergeCell ref="B47:C47"/>
  </mergeCells>
  <conditionalFormatting sqref="B17:K17">
    <cfRule type="containsText" dxfId="3" priority="1" stopIfTrue="1" operator="containsText" text="Input">
      <formula>NOT(ISERROR(SEARCH("Input",B17)))</formula>
    </cfRule>
  </conditionalFormatting>
  <dataValidations count="3">
    <dataValidation type="list" allowBlank="1" showInputMessage="1" showErrorMessage="1" sqref="B7" xr:uid="{00000000-0002-0000-0100-000000000000}">
      <formula1>$O$4:$O$9</formula1>
    </dataValidation>
    <dataValidation type="list" allowBlank="1" showInputMessage="1" showErrorMessage="1" sqref="I7" xr:uid="{00000000-0002-0000-0100-000001000000}">
      <formula1>$R$5:$R$23</formula1>
    </dataValidation>
    <dataValidation type="list" allowBlank="1" showInputMessage="1" showErrorMessage="1" sqref="I36:I39 D46:D50 I46:I47" xr:uid="{00000000-0002-0000-0100-000002000000}">
      <formula1>$O$12:$O$14</formula1>
    </dataValidation>
  </dataValidations>
  <pageMargins left="0.7" right="0.7" top="0.31" bottom="0.32" header="0.3" footer="0.3"/>
  <pageSetup scale="82" fitToHeight="0"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K125"/>
  <sheetViews>
    <sheetView showGridLines="0" view="pageBreakPreview" topLeftCell="A2" zoomScaleNormal="100" zoomScaleSheetLayoutView="100" workbookViewId="0">
      <selection activeCell="F18" sqref="F18:G18"/>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28515625" style="21" customWidth="1"/>
    <col min="30"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1"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189</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row>
    <row r="8" spans="1:37" ht="3" customHeight="1" x14ac:dyDescent="0.3">
      <c r="A8" s="5"/>
      <c r="AA8" s="375" t="s">
        <v>123</v>
      </c>
      <c r="AB8" s="379"/>
      <c r="AC8" s="379"/>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AC10" s="42" t="s">
        <v>388</v>
      </c>
    </row>
    <row r="11" spans="1:37" ht="15" x14ac:dyDescent="0.25">
      <c r="C11" s="23" t="s">
        <v>315</v>
      </c>
      <c r="D11" s="471">
        <f>September!I11</f>
        <v>0</v>
      </c>
      <c r="E11" s="396"/>
      <c r="G11" s="470" t="s">
        <v>317</v>
      </c>
      <c r="H11" s="470"/>
      <c r="I11" s="471">
        <f>January!I11+February!R11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5"/>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c r="AC15" s="25"/>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3" t="s">
        <v>396</v>
      </c>
    </row>
    <row r="18" spans="1:29"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row>
    <row r="19" spans="1:29"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row>
    <row r="20" spans="1:29"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29"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row>
    <row r="22" spans="1:29"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row>
    <row r="23" spans="1:29"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row>
    <row r="24" spans="1:29"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row>
    <row r="25" spans="1:29"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row>
    <row r="26" spans="1:29"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29"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29"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row>
    <row r="29" spans="1:29"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row>
    <row r="32" spans="1:29"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29"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29"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row>
    <row r="35" spans="1:29"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29"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29"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29"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29"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29"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29"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29"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29"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29"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29"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29"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29"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29"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29"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29"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29"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29"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B124" s="13" t="s">
        <v>437</v>
      </c>
      <c r="C124" s="13" t="s">
        <v>438</v>
      </c>
      <c r="D124" s="13" t="s">
        <v>439</v>
      </c>
      <c r="E124" s="13" t="s">
        <v>440</v>
      </c>
      <c r="F124" s="13" t="s">
        <v>441</v>
      </c>
      <c r="G124" s="13" t="s">
        <v>442</v>
      </c>
      <c r="H124" s="13" t="s">
        <v>443</v>
      </c>
      <c r="I124" s="13" t="s">
        <v>444</v>
      </c>
      <c r="J124" s="13" t="s">
        <v>445</v>
      </c>
      <c r="K124" s="13" t="s">
        <v>446</v>
      </c>
      <c r="L124" s="13" t="s">
        <v>447</v>
      </c>
      <c r="M124" s="13" t="s">
        <v>448</v>
      </c>
      <c r="N124" s="13" t="s">
        <v>20</v>
      </c>
      <c r="O124" s="13" t="s">
        <v>449</v>
      </c>
      <c r="P124" s="13" t="s">
        <v>450</v>
      </c>
      <c r="Q124" s="13" t="s">
        <v>451</v>
      </c>
      <c r="R124" s="13" t="s">
        <v>452</v>
      </c>
      <c r="S124" s="13" t="s">
        <v>453</v>
      </c>
      <c r="T124" s="13" t="s">
        <v>532</v>
      </c>
    </row>
    <row r="125" spans="1:25" s="13" customFormat="1" ht="20.25" customHeight="1" x14ac:dyDescent="0.25">
      <c r="A125" s="295"/>
      <c r="B125" s="295" t="str">
        <f>IF(F18&gt;0,"Yes",IF(H18&gt;0,"Yes",IF(I18&gt;0,"Yes",IF(K18&gt;0,"Yes",IF(M18&gt;0,"Yes","No")))))</f>
        <v>No</v>
      </c>
      <c r="C125" s="295" t="str">
        <f>IF(F25&gt;0,"Yes",IF(H25&gt;0,"Yes",IF(I25&gt;0,"Yes",IF(K25&gt;0,"Yes",IF(M25&gt;0,"Yes","No")))))</f>
        <v>No</v>
      </c>
      <c r="D125" s="295" t="str">
        <f>X19</f>
        <v>No</v>
      </c>
      <c r="E125" s="295" t="str">
        <f>IF(F21="Yes","Yes",IF(H21="Yes","Yes",IF(I21="Yes","Yes",IF(K21="Yes","Yes",IF(M21="Yes","Yes","No")))))</f>
        <v>No</v>
      </c>
      <c r="F125" s="295" t="str">
        <f>IF(F28="Yes","Yes",IF(H28="Yes","Yes",IF(I28="Yes","Yes",IF(K28="Yes","Yes",IF(M28="Yes","Yes","No")))))</f>
        <v>No</v>
      </c>
      <c r="G125" s="295" t="str">
        <f>'Task 1'!I38</f>
        <v>Yes</v>
      </c>
      <c r="H125" s="295">
        <f>H66</f>
        <v>0</v>
      </c>
      <c r="I125" s="295"/>
      <c r="J125" s="312">
        <f>J66</f>
        <v>0</v>
      </c>
      <c r="K125" s="313">
        <f>W66</f>
        <v>0</v>
      </c>
      <c r="L125" s="312"/>
      <c r="M125" s="295">
        <f>M66</f>
        <v>0</v>
      </c>
      <c r="N125" s="295">
        <f>N66</f>
        <v>0</v>
      </c>
      <c r="O125" s="295">
        <f>O66</f>
        <v>0</v>
      </c>
      <c r="P125" s="295">
        <f>P66</f>
        <v>0</v>
      </c>
      <c r="Q125" s="295">
        <f>Q66</f>
        <v>0</v>
      </c>
      <c r="R125" s="295">
        <f>R66+S66+T66</f>
        <v>0</v>
      </c>
      <c r="S125" s="295">
        <f>U66</f>
        <v>0</v>
      </c>
      <c r="T125" s="314">
        <f>V66</f>
        <v>0</v>
      </c>
      <c r="U125" s="295"/>
    </row>
  </sheetData>
  <sheetProtection password="F3F0" sheet="1" objects="1" scenarios="1" formatCells="0" formatColumns="0" formatRows="0" selectLockedCells="1" autoFilter="0" pivotTables="0"/>
  <dataConsolidate link="1"/>
  <mergeCells count="310">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300-000000000000}">
      <formula1>$AA$18:$AA$60</formula1>
    </dataValidation>
    <dataValidation type="list" allowBlank="1" showInputMessage="1" showErrorMessage="1" sqref="F24:N24" xr:uid="{00000000-0002-0000-1300-000001000000}">
      <formula1>$AB$22:$AB$29</formula1>
    </dataValidation>
    <dataValidation type="list" allowBlank="1" showInputMessage="1" showErrorMessage="1" promptTitle="Select one" sqref="X18:Y18" xr:uid="{00000000-0002-0000-1300-000002000000}">
      <formula1>$AB$40:$AB$57</formula1>
    </dataValidation>
    <dataValidation type="list" showInputMessage="1" showErrorMessage="1" sqref="M18 F18 K18 H18:I18" xr:uid="{00000000-0002-0000-1300-000003000000}">
      <formula1>$AA$18:$AA$60</formula1>
    </dataValidation>
    <dataValidation type="list" showInputMessage="1" showErrorMessage="1" sqref="H33:H35 P32:Q34" xr:uid="{00000000-0002-0000-1300-000004000000}">
      <formula1>$AB$34:$AB$35</formula1>
    </dataValidation>
    <dataValidation type="list" allowBlank="1" showInputMessage="1" showErrorMessage="1" sqref="Y31:Y35 Y15:Y16 L16:M16 F28:N28 W33:W35 F20:N23 X19:X22 X24:Y28" xr:uid="{00000000-0002-0000-13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K125"/>
  <sheetViews>
    <sheetView showGridLines="0" view="pageBreakPreview" topLeftCell="A11" zoomScale="170" zoomScaleNormal="100" zoomScaleSheetLayoutView="170" workbookViewId="0">
      <selection activeCell="K18" sqref="K18:L18"/>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28515625" style="21" customWidth="1"/>
    <col min="30"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1"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190</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row>
    <row r="8" spans="1:37" ht="3" customHeight="1" x14ac:dyDescent="0.3">
      <c r="A8" s="5"/>
      <c r="AA8" s="375" t="s">
        <v>123</v>
      </c>
      <c r="AB8" s="379"/>
      <c r="AC8" s="379"/>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row>
    <row r="11" spans="1:37" ht="15" x14ac:dyDescent="0.25">
      <c r="C11" s="23" t="s">
        <v>315</v>
      </c>
      <c r="D11" s="471">
        <f>September!I11</f>
        <v>0</v>
      </c>
      <c r="E11" s="396"/>
      <c r="G11" s="470" t="s">
        <v>317</v>
      </c>
      <c r="H11" s="470"/>
      <c r="I11" s="471">
        <f>February!I11+March!R11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81</v>
      </c>
      <c r="B13" s="470"/>
      <c r="C13" s="470"/>
      <c r="D13" s="470"/>
      <c r="E13" s="470"/>
      <c r="F13" s="470"/>
      <c r="G13" s="470"/>
      <c r="H13" s="470"/>
      <c r="I13" s="470"/>
      <c r="J13" s="470"/>
      <c r="K13" s="470"/>
      <c r="L13" s="470"/>
      <c r="M13" s="470"/>
      <c r="N13" s="471" t="str">
        <f>'Task 1'!I36</f>
        <v>No</v>
      </c>
      <c r="O13" s="471"/>
      <c r="P13" s="470" t="s">
        <v>82</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29"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25"/>
    </row>
    <row r="18" spans="1:29"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row>
    <row r="19" spans="1:29"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row>
    <row r="20" spans="1:29"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29"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row>
    <row r="22" spans="1:29"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row>
    <row r="23" spans="1:29"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row>
    <row r="24" spans="1:29"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25"/>
    </row>
    <row r="25" spans="1:29"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25"/>
    </row>
    <row r="26" spans="1:29"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29"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AA27" s="2" t="s">
        <v>56</v>
      </c>
      <c r="AB27" s="29" t="s">
        <v>173</v>
      </c>
    </row>
    <row r="28" spans="1:29"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row>
    <row r="29" spans="1:29"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row>
    <row r="30" spans="1:29"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29"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row>
    <row r="32" spans="1:29"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29"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29"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row>
    <row r="35" spans="1:29"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29"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29"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29"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29"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3"/>
      <c r="AC42" s="42"/>
    </row>
    <row r="43" spans="1:29"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3"/>
      <c r="AC43" s="42"/>
    </row>
    <row r="44" spans="1:29"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3"/>
      <c r="AC44" s="42"/>
    </row>
    <row r="45" spans="1:29"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3"/>
      <c r="AC45" s="42"/>
    </row>
    <row r="46" spans="1:29"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3"/>
      <c r="AC46" s="42"/>
    </row>
    <row r="47" spans="1:29"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3"/>
      <c r="AC47" s="42"/>
    </row>
    <row r="48" spans="1:29"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3"/>
      <c r="AC48" s="42"/>
    </row>
    <row r="49" spans="1:29"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t="s">
        <v>71</v>
      </c>
      <c r="AB52" s="18" t="s">
        <v>165</v>
      </c>
      <c r="AC52" s="42"/>
    </row>
    <row r="53" spans="1:29"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A53" s="18" t="s">
        <v>72</v>
      </c>
      <c r="AB53" s="18" t="s">
        <v>166</v>
      </c>
      <c r="AC53" s="42"/>
    </row>
    <row r="54" spans="1:29"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A54" s="18" t="s">
        <v>73</v>
      </c>
      <c r="AB54" s="18" t="s">
        <v>164</v>
      </c>
      <c r="AC54" s="42"/>
    </row>
    <row r="55" spans="1:29"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A55" s="18" t="s">
        <v>74</v>
      </c>
      <c r="AB55" s="18" t="s">
        <v>167</v>
      </c>
      <c r="AC55" s="42"/>
    </row>
    <row r="56" spans="1:29"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A56" s="18" t="s">
        <v>75</v>
      </c>
      <c r="AB56" s="18" t="s">
        <v>172</v>
      </c>
      <c r="AC56" s="42"/>
    </row>
    <row r="57" spans="1:29"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A57" s="18" t="s">
        <v>76</v>
      </c>
      <c r="AB57" s="18" t="s">
        <v>168</v>
      </c>
      <c r="AC57" s="42"/>
    </row>
    <row r="58" spans="1:29"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A58" s="18" t="s">
        <v>77</v>
      </c>
      <c r="AC58" s="42"/>
    </row>
    <row r="59" spans="1:29"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29"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29"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29"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29"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29"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29"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29"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29"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29"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29"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29"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29"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29"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A124" s="13" t="s">
        <v>436</v>
      </c>
      <c r="B124" s="13" t="s">
        <v>437</v>
      </c>
      <c r="C124" s="13" t="s">
        <v>438</v>
      </c>
      <c r="D124" s="13" t="s">
        <v>439</v>
      </c>
      <c r="E124" s="13" t="s">
        <v>440</v>
      </c>
      <c r="F124" s="13" t="s">
        <v>441</v>
      </c>
      <c r="G124" s="13" t="s">
        <v>442</v>
      </c>
      <c r="H124" s="13" t="s">
        <v>443</v>
      </c>
      <c r="I124" s="13" t="s">
        <v>444</v>
      </c>
      <c r="J124" s="391" t="s">
        <v>445</v>
      </c>
      <c r="K124" s="391"/>
      <c r="L124" s="391"/>
      <c r="M124" s="13" t="s">
        <v>446</v>
      </c>
      <c r="N124" s="13" t="s">
        <v>447</v>
      </c>
      <c r="O124" s="13" t="s">
        <v>448</v>
      </c>
      <c r="P124" s="13" t="s">
        <v>20</v>
      </c>
      <c r="Q124" s="13" t="s">
        <v>449</v>
      </c>
      <c r="R124" s="13" t="s">
        <v>450</v>
      </c>
      <c r="S124" s="13" t="s">
        <v>451</v>
      </c>
      <c r="T124" s="13" t="s">
        <v>452</v>
      </c>
      <c r="U124" s="13" t="s">
        <v>453</v>
      </c>
    </row>
    <row r="125" spans="1:25" s="13" customFormat="1" ht="20.25" customHeight="1" x14ac:dyDescent="0.25">
      <c r="A125" s="295" t="str">
        <f>IF(F18&gt;0,"Yes",IF(H18&gt;0,"Yes",IF(I18&gt;0,"Yes",IF(K18&gt;0,"Yes",IF(M18&gt;0,"Yes","No")))))</f>
        <v>No</v>
      </c>
      <c r="B125" s="295" t="str">
        <f>IF(F25&gt;0,"Yes",IF(H25&gt;0,"Yes",IF(I25&gt;0,"Yes",IF(K25&gt;0,"Yes",IF(M25&gt;0,"Yes","No")))))</f>
        <v>No</v>
      </c>
      <c r="C125" s="295" t="str">
        <f>X19</f>
        <v>No</v>
      </c>
      <c r="D125" s="295" t="str">
        <f>IF(F21="Yes","Yes",IF(H21="Yes","Yes",IF(I21="Yes","Yes",IF(K21="Yes","Yes",IF(M21="Yes","Yes","No")))))</f>
        <v>No</v>
      </c>
      <c r="E125" s="295" t="str">
        <f>IF(F28="Yes","Yes",IF(H28="Yes","Yes",IF(I28="Yes","Yes",IF(K28="Yes","Yes",IF(M28="Yes","Yes","No")))))</f>
        <v>No</v>
      </c>
      <c r="F125" s="295" t="str">
        <f>'Task 1'!I38</f>
        <v>Yes</v>
      </c>
      <c r="G125" s="295">
        <f>H66</f>
        <v>0</v>
      </c>
      <c r="H125" s="295"/>
      <c r="I125" s="295">
        <f>J66</f>
        <v>0</v>
      </c>
      <c r="J125" s="547">
        <f>W66</f>
        <v>0</v>
      </c>
      <c r="K125" s="548"/>
      <c r="L125" s="549"/>
      <c r="M125" s="295"/>
      <c r="N125" s="295">
        <f>M66</f>
        <v>0</v>
      </c>
      <c r="O125" s="295">
        <f>N66</f>
        <v>0</v>
      </c>
      <c r="P125" s="295">
        <f>O66</f>
        <v>0</v>
      </c>
      <c r="Q125" s="295">
        <f>P66</f>
        <v>0</v>
      </c>
      <c r="R125" s="295">
        <f>Q66</f>
        <v>0</v>
      </c>
      <c r="S125" s="295">
        <f>SUM(R66:T66)</f>
        <v>0</v>
      </c>
      <c r="T125" s="295">
        <f>U66</f>
        <v>0</v>
      </c>
      <c r="U125" s="295">
        <f>V66</f>
        <v>0</v>
      </c>
    </row>
  </sheetData>
  <sheetProtection password="F3F0" sheet="1" objects="1" scenarios="1" formatCells="0" formatColumns="0" formatRows="0" selectLockedCells="1" autoFilter="0" pivotTables="0"/>
  <dataConsolidate link="1"/>
  <mergeCells count="312">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J125:L125"/>
    <mergeCell ref="J124:L124"/>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B42:G42"/>
    <mergeCell ref="B43:G43"/>
    <mergeCell ref="B44:G44"/>
    <mergeCell ref="B45:G45"/>
    <mergeCell ref="B46:G46"/>
    <mergeCell ref="B47:G47"/>
    <mergeCell ref="B48:G48"/>
    <mergeCell ref="B49:G49"/>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A33:G33"/>
    <mergeCell ref="I33:O33"/>
    <mergeCell ref="P33:Q33"/>
    <mergeCell ref="A28:E28"/>
    <mergeCell ref="F28:G28"/>
    <mergeCell ref="R32:W32"/>
    <mergeCell ref="A24:E24"/>
    <mergeCell ref="F24:G24"/>
    <mergeCell ref="I24:J24"/>
    <mergeCell ref="K24:L24"/>
    <mergeCell ref="M24:N24"/>
    <mergeCell ref="R24:W24"/>
    <mergeCell ref="R28:W28"/>
    <mergeCell ref="A29:Q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K17:L17"/>
    <mergeCell ref="A18:E18"/>
    <mergeCell ref="F18:G18"/>
    <mergeCell ref="I18:J18"/>
    <mergeCell ref="R17:W17"/>
    <mergeCell ref="K18:L18"/>
    <mergeCell ref="M18:N18"/>
    <mergeCell ref="M17:N17"/>
    <mergeCell ref="A19:E19"/>
    <mergeCell ref="F19:G19"/>
    <mergeCell ref="I19:J19"/>
    <mergeCell ref="K19:L19"/>
    <mergeCell ref="M19:N19"/>
    <mergeCell ref="R19:W19"/>
    <mergeCell ref="AA8:AC8"/>
    <mergeCell ref="A9:Y9"/>
    <mergeCell ref="A10:Y10"/>
    <mergeCell ref="D11:E11"/>
    <mergeCell ref="G11:H11"/>
    <mergeCell ref="I11:J11"/>
    <mergeCell ref="R11:S11"/>
    <mergeCell ref="T11:V11"/>
    <mergeCell ref="K11:Q11"/>
    <mergeCell ref="B50:G50"/>
    <mergeCell ref="B51:G51"/>
    <mergeCell ref="A13:M13"/>
    <mergeCell ref="N13:O13"/>
    <mergeCell ref="P13:X13"/>
    <mergeCell ref="A14:Y14"/>
    <mergeCell ref="A1:W1"/>
    <mergeCell ref="A4:Y4"/>
    <mergeCell ref="A5:Y5"/>
    <mergeCell ref="B7:F7"/>
    <mergeCell ref="G7:H7"/>
    <mergeCell ref="I7:K7"/>
    <mergeCell ref="L7:R7"/>
    <mergeCell ref="S7:T7"/>
    <mergeCell ref="U7:W7"/>
    <mergeCell ref="R18:W18"/>
    <mergeCell ref="A15:H15"/>
    <mergeCell ref="J15:P15"/>
    <mergeCell ref="Q15:R15"/>
    <mergeCell ref="S15:X15"/>
    <mergeCell ref="A17:E17"/>
    <mergeCell ref="F17:G17"/>
    <mergeCell ref="I17:J17"/>
    <mergeCell ref="X18:Y18"/>
  </mergeCells>
  <dataValidations count="6">
    <dataValidation type="list" allowBlank="1" showInputMessage="1" showErrorMessage="1" sqref="F25:N27" xr:uid="{00000000-0002-0000-1400-000000000000}">
      <formula1>$AA$18:$AA$60</formula1>
    </dataValidation>
    <dataValidation type="list" allowBlank="1" showInputMessage="1" showErrorMessage="1" sqref="F24:N24" xr:uid="{00000000-0002-0000-1400-000001000000}">
      <formula1>$AB$22:$AB$29</formula1>
    </dataValidation>
    <dataValidation type="list" allowBlank="1" showInputMessage="1" showErrorMessage="1" promptTitle="Select one" sqref="X18:Y18" xr:uid="{00000000-0002-0000-1400-000002000000}">
      <formula1>$AB$40:$AB$57</formula1>
    </dataValidation>
    <dataValidation type="list" showInputMessage="1" showErrorMessage="1" sqref="M18 F18 K18 H18:I18" xr:uid="{00000000-0002-0000-1400-000003000000}">
      <formula1>$AA$18:$AA$60</formula1>
    </dataValidation>
    <dataValidation type="list" showInputMessage="1" showErrorMessage="1" sqref="H33:H35 P32:Q34" xr:uid="{00000000-0002-0000-1400-000004000000}">
      <formula1>$AB$34:$AB$35</formula1>
    </dataValidation>
    <dataValidation type="list" allowBlank="1" showInputMessage="1" showErrorMessage="1" sqref="Y31:Y35 Y15:Y16 L16:M16 F28:N28 W33:W35 F20:N23 X19:X22 X24:Y28" xr:uid="{00000000-0002-0000-1400-000005000000}">
      <formula1>$AB$34:$AB$35</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M862"/>
  <sheetViews>
    <sheetView view="pageBreakPreview" zoomScale="90" zoomScaleNormal="100" zoomScaleSheetLayoutView="90" workbookViewId="0">
      <selection activeCell="E31" sqref="E31"/>
    </sheetView>
  </sheetViews>
  <sheetFormatPr defaultRowHeight="14.25" x14ac:dyDescent="0.3"/>
  <cols>
    <col min="1" max="1" width="3" style="152" bestFit="1" customWidth="1"/>
    <col min="2" max="2" width="20.28515625" style="152" customWidth="1"/>
    <col min="3" max="3" width="18.42578125" style="152" bestFit="1" customWidth="1"/>
    <col min="4" max="4" width="33.5703125" style="152" customWidth="1"/>
    <col min="5" max="5" width="14.42578125" style="152" customWidth="1"/>
    <col min="6" max="6" width="13.7109375" style="152" customWidth="1"/>
    <col min="7" max="8" width="9.140625" style="152" customWidth="1"/>
    <col min="9" max="9" width="23.85546875" style="152" bestFit="1" customWidth="1"/>
    <col min="10" max="10" width="15.140625" style="152" bestFit="1" customWidth="1"/>
    <col min="11" max="11" width="9.140625" style="152" customWidth="1"/>
    <col min="12" max="12" width="9" style="152" customWidth="1"/>
    <col min="13" max="16384" width="9.140625" style="152"/>
  </cols>
  <sheetData>
    <row r="1" spans="1:13" ht="18.75" x14ac:dyDescent="0.3">
      <c r="B1" s="153" t="s">
        <v>465</v>
      </c>
      <c r="C1" s="160" t="s">
        <v>507</v>
      </c>
    </row>
    <row r="2" spans="1:13" ht="17.25" x14ac:dyDescent="0.3">
      <c r="B2" s="163" t="s">
        <v>508</v>
      </c>
      <c r="C2" s="160"/>
    </row>
    <row r="3" spans="1:13" s="160" customFormat="1" ht="14.25" customHeight="1" x14ac:dyDescent="0.3">
      <c r="B3" s="160" t="s">
        <v>466</v>
      </c>
    </row>
    <row r="4" spans="1:13" s="160" customFormat="1" ht="17.25" x14ac:dyDescent="0.3">
      <c r="B4" s="160" t="s">
        <v>556</v>
      </c>
    </row>
    <row r="5" spans="1:13" s="160" customFormat="1" ht="17.25" x14ac:dyDescent="0.3">
      <c r="B5" s="160" t="s">
        <v>500</v>
      </c>
    </row>
    <row r="6" spans="1:13" s="160" customFormat="1" ht="17.25" x14ac:dyDescent="0.3">
      <c r="B6" s="160" t="s">
        <v>467</v>
      </c>
    </row>
    <row r="7" spans="1:13" s="160" customFormat="1" ht="17.25" x14ac:dyDescent="0.3">
      <c r="B7" s="160" t="s">
        <v>462</v>
      </c>
    </row>
    <row r="8" spans="1:13" s="160" customFormat="1" ht="17.25" x14ac:dyDescent="0.3">
      <c r="B8" s="160" t="s">
        <v>464</v>
      </c>
    </row>
    <row r="9" spans="1:13" s="160" customFormat="1" ht="17.25" x14ac:dyDescent="0.3"/>
    <row r="10" spans="1:13" s="146" customFormat="1" ht="5.0999999999999996" customHeight="1" x14ac:dyDescent="0.3">
      <c r="A10" s="144"/>
      <c r="B10" s="145"/>
      <c r="C10" s="145"/>
      <c r="D10" s="145"/>
      <c r="E10" s="145"/>
      <c r="F10" s="145"/>
      <c r="G10" s="145"/>
      <c r="H10" s="145"/>
      <c r="I10" s="145"/>
      <c r="J10" s="145"/>
      <c r="K10" s="145"/>
    </row>
    <row r="11" spans="1:13" s="151" customFormat="1" ht="13.5" customHeight="1" x14ac:dyDescent="0.2">
      <c r="A11" s="149"/>
      <c r="B11" s="150" t="str">
        <f>'Task 1'!B7</f>
        <v>2019-2020</v>
      </c>
      <c r="C11" s="362" t="str">
        <f>'Task 1'!C7:E7</f>
        <v>Input</v>
      </c>
      <c r="D11" s="362"/>
      <c r="E11" s="150" t="str">
        <f>'Task 1'!J7</f>
        <v>Input</v>
      </c>
      <c r="F11" s="150" t="str">
        <f>'Task 1'!I7</f>
        <v>Select #</v>
      </c>
      <c r="G11" s="150" t="s">
        <v>344</v>
      </c>
      <c r="H11" s="150"/>
      <c r="I11" s="150"/>
      <c r="J11" s="150"/>
      <c r="K11" s="150"/>
      <c r="L11" s="211" t="s">
        <v>463</v>
      </c>
    </row>
    <row r="12" spans="1:13" ht="13.5" customHeight="1" x14ac:dyDescent="0.3">
      <c r="A12" s="212"/>
      <c r="B12" s="213" t="s">
        <v>246</v>
      </c>
      <c r="C12" s="363" t="s">
        <v>454</v>
      </c>
      <c r="D12" s="363"/>
      <c r="E12" s="213" t="s">
        <v>3</v>
      </c>
      <c r="F12" s="214" t="s">
        <v>4</v>
      </c>
      <c r="G12" s="214" t="s">
        <v>152</v>
      </c>
      <c r="H12" s="215"/>
      <c r="I12" s="215"/>
      <c r="J12" s="216"/>
      <c r="K12" s="216"/>
      <c r="L12" s="211"/>
    </row>
    <row r="13" spans="1:13" ht="3" customHeight="1" x14ac:dyDescent="0.3">
      <c r="A13" s="212"/>
      <c r="B13" s="217"/>
      <c r="C13" s="217"/>
      <c r="D13" s="217"/>
      <c r="E13" s="217"/>
      <c r="F13" s="217"/>
      <c r="G13" s="217"/>
      <c r="H13" s="217"/>
      <c r="I13" s="217"/>
      <c r="J13" s="217"/>
      <c r="K13" s="218"/>
      <c r="L13" s="147"/>
    </row>
    <row r="14" spans="1:13" s="220" customFormat="1" ht="13.5" customHeight="1" x14ac:dyDescent="0.25">
      <c r="A14" s="219"/>
      <c r="B14" s="220" t="s">
        <v>460</v>
      </c>
      <c r="C14" s="219" t="s">
        <v>461</v>
      </c>
      <c r="D14" s="219" t="s">
        <v>244</v>
      </c>
      <c r="E14" s="219" t="s">
        <v>405</v>
      </c>
      <c r="F14" s="219"/>
      <c r="G14" s="219"/>
      <c r="H14" s="219"/>
      <c r="I14" s="219"/>
      <c r="L14" s="221"/>
      <c r="M14" s="219"/>
    </row>
    <row r="15" spans="1:13" ht="13.5" customHeight="1" x14ac:dyDescent="0.3">
      <c r="B15" s="360" t="s">
        <v>35</v>
      </c>
      <c r="C15" s="360"/>
      <c r="D15" s="360"/>
      <c r="E15" s="360"/>
      <c r="F15" s="360"/>
      <c r="G15" s="147"/>
      <c r="H15" s="174"/>
      <c r="I15" s="147"/>
      <c r="J15" s="361"/>
      <c r="K15" s="361"/>
      <c r="L15" s="147"/>
    </row>
    <row r="16" spans="1:13" x14ac:dyDescent="0.3">
      <c r="B16" s="204"/>
      <c r="C16" s="204"/>
      <c r="D16" s="204"/>
      <c r="E16" s="204"/>
      <c r="F16" s="204"/>
      <c r="G16" s="204"/>
      <c r="H16" s="204"/>
      <c r="I16" s="204"/>
      <c r="J16" s="204"/>
      <c r="K16" s="204"/>
    </row>
    <row r="17" spans="1:13" ht="13.5" customHeight="1" x14ac:dyDescent="0.3">
      <c r="B17" s="198"/>
      <c r="C17" s="204"/>
      <c r="D17" s="222"/>
      <c r="E17" s="204"/>
      <c r="F17" s="204"/>
      <c r="G17" s="204"/>
      <c r="H17" s="203"/>
      <c r="I17" s="203"/>
      <c r="J17" s="203"/>
      <c r="K17" s="203"/>
    </row>
    <row r="18" spans="1:13" ht="13.5" customHeight="1" x14ac:dyDescent="0.3">
      <c r="B18" s="201"/>
      <c r="C18" s="198"/>
      <c r="D18" s="203"/>
      <c r="E18" s="203"/>
      <c r="F18" s="201"/>
      <c r="G18" s="201"/>
      <c r="H18" s="203"/>
      <c r="I18" s="203"/>
      <c r="J18" s="203"/>
      <c r="K18" s="203"/>
    </row>
    <row r="19" spans="1:13" s="220" customFormat="1" ht="13.5" customHeight="1" x14ac:dyDescent="0.3">
      <c r="A19" s="219"/>
      <c r="B19" s="318" t="s">
        <v>459</v>
      </c>
      <c r="C19" s="219" t="s">
        <v>332</v>
      </c>
      <c r="D19" s="219" t="s">
        <v>244</v>
      </c>
      <c r="E19" s="219" t="s">
        <v>405</v>
      </c>
      <c r="F19" s="219" t="s">
        <v>335</v>
      </c>
      <c r="G19" s="219" t="s">
        <v>245</v>
      </c>
      <c r="H19" s="219" t="s">
        <v>455</v>
      </c>
      <c r="I19" s="219" t="s">
        <v>456</v>
      </c>
      <c r="J19" s="220" t="s">
        <v>457</v>
      </c>
      <c r="K19" s="220" t="s">
        <v>458</v>
      </c>
      <c r="L19" s="223"/>
      <c r="M19" s="219"/>
    </row>
    <row r="20" spans="1:13" ht="13.5" customHeight="1" x14ac:dyDescent="0.3">
      <c r="A20" s="224"/>
      <c r="B20" s="360" t="s">
        <v>338</v>
      </c>
      <c r="C20" s="360"/>
      <c r="D20" s="360"/>
      <c r="E20" s="360"/>
      <c r="F20" s="360"/>
      <c r="G20" s="148"/>
      <c r="H20" s="173"/>
      <c r="I20" s="148"/>
      <c r="J20" s="360"/>
      <c r="K20" s="360"/>
      <c r="L20" s="147"/>
    </row>
    <row r="21" spans="1:13" s="204" customFormat="1" ht="13.5" customHeight="1" x14ac:dyDescent="0.3">
      <c r="A21" s="204">
        <f>1+A20</f>
        <v>1</v>
      </c>
      <c r="B21" s="201"/>
      <c r="C21" s="202"/>
      <c r="D21" s="203"/>
      <c r="E21" s="203"/>
      <c r="F21" s="201"/>
      <c r="G21" s="201"/>
      <c r="H21" s="203"/>
      <c r="I21" s="203"/>
      <c r="J21" s="203"/>
      <c r="K21" s="203"/>
      <c r="L21" s="203"/>
    </row>
    <row r="22" spans="1:13" s="204" customFormat="1" ht="13.5" customHeight="1" x14ac:dyDescent="0.3">
      <c r="A22" s="204">
        <f>1+A21</f>
        <v>2</v>
      </c>
      <c r="B22" s="201"/>
      <c r="C22" s="202"/>
      <c r="D22" s="203"/>
      <c r="E22" s="203"/>
      <c r="F22" s="201"/>
      <c r="G22" s="201"/>
      <c r="H22" s="203"/>
      <c r="I22" s="203"/>
      <c r="J22" s="203"/>
      <c r="K22" s="203"/>
    </row>
    <row r="23" spans="1:13" s="204" customFormat="1" ht="13.5" customHeight="1" x14ac:dyDescent="0.3">
      <c r="A23" s="204">
        <f>1+A22</f>
        <v>3</v>
      </c>
      <c r="B23" s="201"/>
      <c r="C23" s="202"/>
      <c r="D23" s="203"/>
      <c r="E23" s="203"/>
      <c r="F23" s="201"/>
      <c r="G23" s="201"/>
      <c r="H23" s="203"/>
      <c r="I23" s="203"/>
      <c r="J23" s="203"/>
      <c r="K23" s="203"/>
    </row>
    <row r="24" spans="1:13" s="204" customFormat="1" ht="13.5" customHeight="1" x14ac:dyDescent="0.3">
      <c r="A24" s="204">
        <f t="shared" ref="A24:A68" si="0">1+A23</f>
        <v>4</v>
      </c>
      <c r="B24" s="201"/>
      <c r="C24" s="202"/>
      <c r="D24" s="203"/>
      <c r="E24" s="203"/>
      <c r="F24" s="201"/>
      <c r="G24" s="201"/>
      <c r="H24" s="203"/>
      <c r="I24" s="203"/>
      <c r="J24" s="203"/>
      <c r="K24" s="203"/>
    </row>
    <row r="25" spans="1:13" s="204" customFormat="1" ht="13.5" customHeight="1" x14ac:dyDescent="0.3">
      <c r="A25" s="204">
        <f t="shared" si="0"/>
        <v>5</v>
      </c>
      <c r="B25" s="201"/>
      <c r="C25" s="202"/>
      <c r="D25" s="203"/>
      <c r="E25" s="203"/>
      <c r="F25" s="201"/>
      <c r="G25" s="201"/>
      <c r="H25" s="203"/>
      <c r="I25" s="203"/>
      <c r="J25" s="203"/>
      <c r="K25" s="203"/>
    </row>
    <row r="26" spans="1:13" s="204" customFormat="1" ht="13.5" customHeight="1" x14ac:dyDescent="0.3">
      <c r="A26" s="204">
        <f t="shared" si="0"/>
        <v>6</v>
      </c>
      <c r="B26" s="201"/>
      <c r="C26" s="202"/>
      <c r="D26" s="203"/>
      <c r="E26" s="203"/>
      <c r="F26" s="201"/>
      <c r="G26" s="201"/>
      <c r="H26" s="203"/>
      <c r="I26" s="203"/>
      <c r="J26" s="203"/>
      <c r="K26" s="203"/>
    </row>
    <row r="27" spans="1:13" s="204" customFormat="1" ht="13.5" customHeight="1" x14ac:dyDescent="0.3">
      <c r="A27" s="204">
        <f t="shared" si="0"/>
        <v>7</v>
      </c>
      <c r="B27" s="203"/>
      <c r="C27" s="198"/>
      <c r="D27" s="203"/>
      <c r="E27" s="203"/>
      <c r="F27" s="203"/>
      <c r="G27" s="203"/>
      <c r="H27" s="203"/>
      <c r="I27" s="203"/>
      <c r="J27" s="203"/>
      <c r="K27" s="203"/>
      <c r="L27" s="203"/>
    </row>
    <row r="28" spans="1:13" s="204" customFormat="1" x14ac:dyDescent="0.3">
      <c r="A28" s="204">
        <f t="shared" si="0"/>
        <v>8</v>
      </c>
    </row>
    <row r="29" spans="1:13" s="204" customFormat="1" ht="13.5" customHeight="1" x14ac:dyDescent="0.3">
      <c r="A29" s="204">
        <f t="shared" si="0"/>
        <v>9</v>
      </c>
      <c r="B29" s="198"/>
      <c r="C29" s="198"/>
      <c r="D29" s="198"/>
      <c r="E29" s="198"/>
      <c r="F29" s="198"/>
      <c r="G29" s="198"/>
      <c r="J29" s="198"/>
      <c r="K29" s="198"/>
      <c r="L29" s="201"/>
    </row>
    <row r="30" spans="1:13" s="204" customFormat="1" ht="13.5" customHeight="1" x14ac:dyDescent="0.3">
      <c r="A30" s="204">
        <f t="shared" si="0"/>
        <v>10</v>
      </c>
      <c r="B30" s="201"/>
      <c r="C30" s="202"/>
      <c r="D30" s="203"/>
      <c r="E30" s="203"/>
      <c r="F30" s="201"/>
      <c r="G30" s="201"/>
      <c r="J30" s="203"/>
      <c r="K30" s="203"/>
      <c r="L30" s="201"/>
    </row>
    <row r="31" spans="1:13" s="204" customFormat="1" ht="13.5" customHeight="1" x14ac:dyDescent="0.3">
      <c r="A31" s="204">
        <f t="shared" si="0"/>
        <v>11</v>
      </c>
      <c r="B31" s="201"/>
      <c r="C31" s="202"/>
      <c r="D31" s="203"/>
      <c r="E31" s="203"/>
      <c r="F31" s="201"/>
      <c r="G31" s="201"/>
      <c r="J31" s="203"/>
      <c r="K31" s="203"/>
      <c r="L31" s="201"/>
    </row>
    <row r="32" spans="1:13" s="204" customFormat="1" ht="13.5" customHeight="1" x14ac:dyDescent="0.3">
      <c r="A32" s="204">
        <f t="shared" si="0"/>
        <v>12</v>
      </c>
      <c r="B32" s="201"/>
      <c r="C32" s="202"/>
      <c r="D32" s="203"/>
      <c r="E32" s="203"/>
      <c r="F32" s="201"/>
      <c r="G32" s="201"/>
      <c r="J32" s="203"/>
      <c r="K32" s="203"/>
      <c r="L32" s="201"/>
    </row>
    <row r="33" spans="1:12" s="204" customFormat="1" ht="13.5" customHeight="1" x14ac:dyDescent="0.3">
      <c r="A33" s="204">
        <f t="shared" si="0"/>
        <v>13</v>
      </c>
      <c r="B33" s="201"/>
      <c r="C33" s="202"/>
      <c r="D33" s="203"/>
      <c r="E33" s="203"/>
      <c r="F33" s="201"/>
      <c r="G33" s="201"/>
      <c r="J33" s="203"/>
      <c r="K33" s="203"/>
      <c r="L33" s="201"/>
    </row>
    <row r="34" spans="1:12" s="204" customFormat="1" x14ac:dyDescent="0.3">
      <c r="A34" s="204">
        <f t="shared" si="0"/>
        <v>14</v>
      </c>
      <c r="B34" s="201"/>
      <c r="C34" s="202"/>
      <c r="D34" s="203"/>
      <c r="E34" s="203"/>
      <c r="F34" s="201"/>
      <c r="G34" s="201"/>
      <c r="J34" s="203"/>
      <c r="K34" s="203"/>
    </row>
    <row r="35" spans="1:12" s="204" customFormat="1" x14ac:dyDescent="0.3">
      <c r="A35" s="204">
        <f t="shared" si="0"/>
        <v>15</v>
      </c>
      <c r="B35" s="201"/>
      <c r="C35" s="202"/>
      <c r="D35" s="203"/>
      <c r="E35" s="203"/>
      <c r="F35" s="201"/>
      <c r="G35" s="201"/>
      <c r="J35" s="203"/>
      <c r="K35" s="203"/>
    </row>
    <row r="36" spans="1:12" s="204" customFormat="1" x14ac:dyDescent="0.3">
      <c r="A36" s="204">
        <f t="shared" si="0"/>
        <v>16</v>
      </c>
      <c r="B36" s="201"/>
      <c r="C36" s="202"/>
      <c r="D36" s="203"/>
      <c r="E36" s="203"/>
      <c r="F36" s="201"/>
      <c r="G36" s="201"/>
      <c r="J36" s="203"/>
      <c r="K36" s="203"/>
    </row>
    <row r="37" spans="1:12" s="204" customFormat="1" x14ac:dyDescent="0.3">
      <c r="A37" s="204">
        <f t="shared" si="0"/>
        <v>17</v>
      </c>
      <c r="B37" s="201"/>
      <c r="C37" s="202"/>
      <c r="D37" s="203"/>
      <c r="E37" s="203"/>
      <c r="F37" s="201"/>
      <c r="G37" s="201"/>
      <c r="J37" s="203"/>
      <c r="K37" s="203"/>
    </row>
    <row r="38" spans="1:12" s="204" customFormat="1" x14ac:dyDescent="0.3">
      <c r="A38" s="204">
        <f t="shared" si="0"/>
        <v>18</v>
      </c>
      <c r="B38" s="201"/>
      <c r="C38" s="202"/>
      <c r="D38" s="203"/>
      <c r="E38" s="203"/>
      <c r="F38" s="201"/>
      <c r="G38" s="201"/>
      <c r="J38" s="203"/>
      <c r="K38" s="203"/>
    </row>
    <row r="39" spans="1:12" s="204" customFormat="1" x14ac:dyDescent="0.3">
      <c r="A39" s="204">
        <f t="shared" si="0"/>
        <v>19</v>
      </c>
      <c r="B39" s="201"/>
      <c r="C39" s="202"/>
      <c r="D39" s="203"/>
      <c r="E39" s="203"/>
      <c r="F39" s="201"/>
      <c r="G39" s="201"/>
      <c r="J39" s="203"/>
      <c r="K39" s="203"/>
    </row>
    <row r="40" spans="1:12" s="204" customFormat="1" x14ac:dyDescent="0.3">
      <c r="A40" s="204">
        <f t="shared" si="0"/>
        <v>20</v>
      </c>
      <c r="B40" s="201"/>
      <c r="C40" s="202"/>
      <c r="D40" s="203"/>
      <c r="E40" s="203"/>
      <c r="F40" s="201"/>
      <c r="G40" s="201"/>
      <c r="J40" s="203"/>
      <c r="K40" s="203"/>
    </row>
    <row r="41" spans="1:12" s="204" customFormat="1" x14ac:dyDescent="0.3">
      <c r="A41" s="204">
        <f t="shared" si="0"/>
        <v>21</v>
      </c>
      <c r="B41" s="201"/>
      <c r="C41" s="202"/>
      <c r="D41" s="203"/>
      <c r="E41" s="203"/>
      <c r="F41" s="201"/>
      <c r="G41" s="201"/>
      <c r="J41" s="203"/>
      <c r="K41" s="203"/>
    </row>
    <row r="42" spans="1:12" s="204" customFormat="1" x14ac:dyDescent="0.3">
      <c r="A42" s="204">
        <f t="shared" si="0"/>
        <v>22</v>
      </c>
      <c r="B42" s="201"/>
      <c r="C42" s="202"/>
      <c r="D42" s="203"/>
      <c r="E42" s="203"/>
      <c r="F42" s="201"/>
      <c r="G42" s="201"/>
      <c r="J42" s="203"/>
      <c r="K42" s="203"/>
    </row>
    <row r="43" spans="1:12" s="204" customFormat="1" x14ac:dyDescent="0.3">
      <c r="A43" s="204">
        <f t="shared" si="0"/>
        <v>23</v>
      </c>
      <c r="B43" s="201"/>
      <c r="C43" s="202"/>
      <c r="D43" s="203"/>
      <c r="E43" s="203"/>
      <c r="F43" s="201"/>
      <c r="G43" s="201"/>
      <c r="J43" s="203"/>
      <c r="K43" s="203"/>
    </row>
    <row r="44" spans="1:12" s="204" customFormat="1" x14ac:dyDescent="0.3">
      <c r="A44" s="204">
        <f t="shared" si="0"/>
        <v>24</v>
      </c>
      <c r="B44" s="201"/>
      <c r="C44" s="202"/>
      <c r="D44" s="203"/>
      <c r="E44" s="203"/>
      <c r="F44" s="201"/>
      <c r="G44" s="201"/>
      <c r="J44" s="203"/>
      <c r="K44" s="203"/>
    </row>
    <row r="45" spans="1:12" s="204" customFormat="1" x14ac:dyDescent="0.3">
      <c r="A45" s="204">
        <f t="shared" si="0"/>
        <v>25</v>
      </c>
      <c r="B45" s="201"/>
      <c r="C45" s="202"/>
      <c r="D45" s="203"/>
      <c r="E45" s="203"/>
      <c r="F45" s="201"/>
      <c r="G45" s="201"/>
      <c r="J45" s="203"/>
      <c r="K45" s="203"/>
    </row>
    <row r="46" spans="1:12" s="204" customFormat="1" x14ac:dyDescent="0.3">
      <c r="A46" s="204">
        <f t="shared" si="0"/>
        <v>26</v>
      </c>
      <c r="B46" s="201"/>
      <c r="C46" s="202"/>
      <c r="D46" s="203"/>
      <c r="E46" s="203"/>
      <c r="F46" s="201"/>
      <c r="G46" s="201"/>
      <c r="J46" s="203"/>
      <c r="K46" s="203"/>
    </row>
    <row r="47" spans="1:12" s="204" customFormat="1" x14ac:dyDescent="0.3">
      <c r="A47" s="204">
        <f t="shared" si="0"/>
        <v>27</v>
      </c>
      <c r="B47" s="201"/>
      <c r="C47" s="202"/>
      <c r="D47" s="203"/>
      <c r="E47" s="203"/>
      <c r="F47" s="201"/>
      <c r="G47" s="201"/>
      <c r="J47" s="203"/>
      <c r="K47" s="203"/>
    </row>
    <row r="48" spans="1:12" s="204" customFormat="1" x14ac:dyDescent="0.3">
      <c r="A48" s="204">
        <f t="shared" si="0"/>
        <v>28</v>
      </c>
      <c r="B48" s="201"/>
      <c r="C48" s="202"/>
      <c r="D48" s="203"/>
      <c r="E48" s="203"/>
      <c r="F48" s="201"/>
      <c r="G48" s="201"/>
      <c r="J48" s="203"/>
      <c r="K48" s="203"/>
    </row>
    <row r="49" spans="1:11" s="204" customFormat="1" x14ac:dyDescent="0.3">
      <c r="A49" s="204">
        <f t="shared" si="0"/>
        <v>29</v>
      </c>
      <c r="B49" s="201"/>
      <c r="C49" s="202"/>
      <c r="D49" s="203"/>
      <c r="E49" s="203"/>
      <c r="F49" s="201"/>
      <c r="G49" s="201"/>
      <c r="J49" s="203"/>
      <c r="K49" s="203"/>
    </row>
    <row r="50" spans="1:11" s="204" customFormat="1" x14ac:dyDescent="0.3">
      <c r="A50" s="204">
        <f t="shared" si="0"/>
        <v>30</v>
      </c>
      <c r="B50" s="201"/>
      <c r="C50" s="202"/>
      <c r="D50" s="203"/>
      <c r="E50" s="203"/>
      <c r="F50" s="201"/>
      <c r="G50" s="201"/>
      <c r="J50" s="203"/>
      <c r="K50" s="203"/>
    </row>
    <row r="51" spans="1:11" s="204" customFormat="1" x14ac:dyDescent="0.3">
      <c r="A51" s="204">
        <f t="shared" si="0"/>
        <v>31</v>
      </c>
      <c r="B51" s="201"/>
      <c r="C51" s="202"/>
      <c r="D51" s="203"/>
      <c r="E51" s="203"/>
      <c r="F51" s="201"/>
      <c r="G51" s="201"/>
      <c r="J51" s="203"/>
      <c r="K51" s="203"/>
    </row>
    <row r="52" spans="1:11" s="204" customFormat="1" x14ac:dyDescent="0.3">
      <c r="A52" s="204">
        <f t="shared" si="0"/>
        <v>32</v>
      </c>
      <c r="B52" s="201"/>
      <c r="C52" s="202"/>
      <c r="D52" s="203"/>
      <c r="E52" s="203"/>
      <c r="F52" s="201"/>
      <c r="G52" s="201"/>
      <c r="J52" s="203"/>
      <c r="K52" s="203"/>
    </row>
    <row r="53" spans="1:11" s="204" customFormat="1" x14ac:dyDescent="0.3">
      <c r="A53" s="204">
        <f t="shared" si="0"/>
        <v>33</v>
      </c>
      <c r="B53" s="201"/>
      <c r="C53" s="202"/>
      <c r="D53" s="203"/>
      <c r="E53" s="203"/>
      <c r="F53" s="201"/>
      <c r="G53" s="201"/>
      <c r="J53" s="203"/>
      <c r="K53" s="203"/>
    </row>
    <row r="54" spans="1:11" s="204" customFormat="1" x14ac:dyDescent="0.3">
      <c r="A54" s="204">
        <f t="shared" si="0"/>
        <v>34</v>
      </c>
      <c r="B54" s="201"/>
      <c r="C54" s="202"/>
      <c r="D54" s="203"/>
      <c r="E54" s="203"/>
      <c r="F54" s="201"/>
      <c r="G54" s="201"/>
      <c r="J54" s="203"/>
      <c r="K54" s="203"/>
    </row>
    <row r="55" spans="1:11" s="204" customFormat="1" x14ac:dyDescent="0.3">
      <c r="A55" s="204">
        <f t="shared" si="0"/>
        <v>35</v>
      </c>
      <c r="B55" s="201"/>
      <c r="C55" s="202"/>
      <c r="D55" s="203"/>
      <c r="E55" s="203"/>
      <c r="F55" s="201"/>
      <c r="G55" s="201"/>
      <c r="J55" s="203"/>
      <c r="K55" s="203"/>
    </row>
    <row r="56" spans="1:11" s="204" customFormat="1" x14ac:dyDescent="0.3">
      <c r="A56" s="204">
        <f t="shared" si="0"/>
        <v>36</v>
      </c>
      <c r="B56" s="201"/>
      <c r="C56" s="202"/>
      <c r="D56" s="203"/>
      <c r="E56" s="203"/>
      <c r="F56" s="201"/>
      <c r="G56" s="201"/>
      <c r="J56" s="203"/>
      <c r="K56" s="203"/>
    </row>
    <row r="57" spans="1:11" s="204" customFormat="1" x14ac:dyDescent="0.3">
      <c r="A57" s="204">
        <f t="shared" si="0"/>
        <v>37</v>
      </c>
      <c r="B57" s="201"/>
      <c r="C57" s="202"/>
      <c r="D57" s="203"/>
      <c r="E57" s="203"/>
      <c r="F57" s="201"/>
      <c r="G57" s="201"/>
      <c r="J57" s="203"/>
      <c r="K57" s="203"/>
    </row>
    <row r="58" spans="1:11" s="204" customFormat="1" x14ac:dyDescent="0.3">
      <c r="A58" s="204">
        <f t="shared" si="0"/>
        <v>38</v>
      </c>
      <c r="B58" s="201"/>
      <c r="C58" s="202"/>
      <c r="D58" s="203"/>
      <c r="E58" s="203"/>
      <c r="F58" s="201"/>
      <c r="G58" s="201"/>
      <c r="J58" s="203"/>
      <c r="K58" s="203"/>
    </row>
    <row r="59" spans="1:11" s="204" customFormat="1" x14ac:dyDescent="0.3">
      <c r="A59" s="204">
        <f t="shared" si="0"/>
        <v>39</v>
      </c>
      <c r="B59" s="201"/>
      <c r="C59" s="202"/>
      <c r="D59" s="203"/>
      <c r="E59" s="203"/>
      <c r="F59" s="201"/>
      <c r="G59" s="201"/>
      <c r="J59" s="203"/>
      <c r="K59" s="203"/>
    </row>
    <row r="60" spans="1:11" s="204" customFormat="1" x14ac:dyDescent="0.3">
      <c r="A60" s="204">
        <f t="shared" si="0"/>
        <v>40</v>
      </c>
      <c r="B60" s="201"/>
      <c r="C60" s="202"/>
      <c r="D60" s="203"/>
      <c r="E60" s="203"/>
      <c r="F60" s="201"/>
      <c r="G60" s="201"/>
      <c r="J60" s="203"/>
      <c r="K60" s="203"/>
    </row>
    <row r="61" spans="1:11" s="204" customFormat="1" x14ac:dyDescent="0.3">
      <c r="A61" s="204">
        <f t="shared" si="0"/>
        <v>41</v>
      </c>
      <c r="B61" s="201"/>
      <c r="C61" s="202"/>
      <c r="D61" s="203"/>
      <c r="E61" s="203"/>
      <c r="F61" s="201"/>
      <c r="G61" s="201"/>
      <c r="J61" s="203"/>
      <c r="K61" s="203"/>
    </row>
    <row r="62" spans="1:11" s="204" customFormat="1" x14ac:dyDescent="0.3">
      <c r="A62" s="204">
        <f t="shared" si="0"/>
        <v>42</v>
      </c>
      <c r="B62" s="201"/>
      <c r="C62" s="202"/>
      <c r="D62" s="203"/>
      <c r="E62" s="203"/>
      <c r="F62" s="201"/>
      <c r="G62" s="201"/>
      <c r="J62" s="203"/>
      <c r="K62" s="203"/>
    </row>
    <row r="63" spans="1:11" s="204" customFormat="1" x14ac:dyDescent="0.3">
      <c r="A63" s="204">
        <f t="shared" si="0"/>
        <v>43</v>
      </c>
      <c r="B63" s="201"/>
      <c r="C63" s="202"/>
      <c r="D63" s="203"/>
      <c r="E63" s="203"/>
      <c r="F63" s="201"/>
      <c r="G63" s="201"/>
      <c r="J63" s="203"/>
      <c r="K63" s="203"/>
    </row>
    <row r="64" spans="1:11" s="204" customFormat="1" x14ac:dyDescent="0.3">
      <c r="A64" s="204">
        <f t="shared" si="0"/>
        <v>44</v>
      </c>
      <c r="B64" s="201"/>
      <c r="C64" s="202"/>
      <c r="D64" s="203"/>
      <c r="E64" s="203"/>
      <c r="F64" s="201"/>
      <c r="G64" s="201"/>
      <c r="J64" s="203"/>
      <c r="K64" s="203"/>
    </row>
    <row r="65" spans="1:11" s="204" customFormat="1" x14ac:dyDescent="0.3">
      <c r="A65" s="204">
        <f t="shared" si="0"/>
        <v>45</v>
      </c>
      <c r="B65" s="201"/>
      <c r="C65" s="202"/>
      <c r="D65" s="203"/>
      <c r="E65" s="203"/>
      <c r="F65" s="201"/>
      <c r="G65" s="201"/>
      <c r="J65" s="203"/>
      <c r="K65" s="203"/>
    </row>
    <row r="66" spans="1:11" s="204" customFormat="1" x14ac:dyDescent="0.3">
      <c r="A66" s="204">
        <f t="shared" si="0"/>
        <v>46</v>
      </c>
      <c r="B66" s="201"/>
      <c r="C66" s="202"/>
      <c r="D66" s="203"/>
      <c r="E66" s="203"/>
      <c r="F66" s="201"/>
      <c r="G66" s="201"/>
      <c r="J66" s="203"/>
      <c r="K66" s="203"/>
    </row>
    <row r="67" spans="1:11" s="204" customFormat="1" x14ac:dyDescent="0.3">
      <c r="A67" s="204">
        <f t="shared" si="0"/>
        <v>47</v>
      </c>
      <c r="B67" s="201"/>
      <c r="C67" s="202"/>
      <c r="D67" s="203"/>
      <c r="E67" s="203"/>
      <c r="F67" s="201"/>
      <c r="G67" s="201"/>
      <c r="J67" s="203"/>
      <c r="K67" s="203"/>
    </row>
    <row r="68" spans="1:11" s="204" customFormat="1" x14ac:dyDescent="0.3">
      <c r="A68" s="204">
        <f t="shared" si="0"/>
        <v>48</v>
      </c>
      <c r="B68" s="201"/>
      <c r="C68" s="202"/>
      <c r="D68" s="203"/>
      <c r="E68" s="203"/>
      <c r="F68" s="201"/>
      <c r="G68" s="201"/>
      <c r="J68" s="203"/>
      <c r="K68" s="203"/>
    </row>
    <row r="69" spans="1:11" s="204" customFormat="1" x14ac:dyDescent="0.3"/>
    <row r="70" spans="1:11" s="204" customFormat="1" x14ac:dyDescent="0.3"/>
    <row r="71" spans="1:11" s="204" customFormat="1" x14ac:dyDescent="0.3"/>
    <row r="72" spans="1:11" s="204" customFormat="1" x14ac:dyDescent="0.3"/>
    <row r="73" spans="1:11" s="204" customFormat="1" x14ac:dyDescent="0.3"/>
    <row r="74" spans="1:11" s="204" customFormat="1" x14ac:dyDescent="0.3"/>
    <row r="75" spans="1:11" s="204" customFormat="1" x14ac:dyDescent="0.3"/>
    <row r="76" spans="1:11" s="204" customFormat="1" x14ac:dyDescent="0.3"/>
    <row r="77" spans="1:11" s="204" customFormat="1" x14ac:dyDescent="0.3"/>
    <row r="78" spans="1:11" s="204" customFormat="1" x14ac:dyDescent="0.3"/>
    <row r="79" spans="1:11" s="204" customFormat="1" x14ac:dyDescent="0.3"/>
    <row r="80" spans="1:11" s="204" customFormat="1" x14ac:dyDescent="0.3"/>
    <row r="81" s="204" customFormat="1" x14ac:dyDescent="0.3"/>
    <row r="82" s="204" customFormat="1" x14ac:dyDescent="0.3"/>
    <row r="83" s="204" customFormat="1" x14ac:dyDescent="0.3"/>
    <row r="84" s="204" customFormat="1" x14ac:dyDescent="0.3"/>
    <row r="85" s="204" customFormat="1" x14ac:dyDescent="0.3"/>
    <row r="86" s="204" customFormat="1" x14ac:dyDescent="0.3"/>
    <row r="87" s="204" customFormat="1" x14ac:dyDescent="0.3"/>
    <row r="88" s="204" customFormat="1" x14ac:dyDescent="0.3"/>
    <row r="89" s="204" customFormat="1" x14ac:dyDescent="0.3"/>
    <row r="90" s="204" customFormat="1" x14ac:dyDescent="0.3"/>
    <row r="91" s="204" customFormat="1" x14ac:dyDescent="0.3"/>
    <row r="92" s="204" customFormat="1" x14ac:dyDescent="0.3"/>
    <row r="93" s="204" customFormat="1" x14ac:dyDescent="0.3"/>
    <row r="94" s="204" customFormat="1" x14ac:dyDescent="0.3"/>
    <row r="95" s="204" customFormat="1" x14ac:dyDescent="0.3"/>
    <row r="96" s="204" customFormat="1" x14ac:dyDescent="0.3"/>
    <row r="97" s="204" customFormat="1" x14ac:dyDescent="0.3"/>
    <row r="98" s="204" customFormat="1" x14ac:dyDescent="0.3"/>
    <row r="99" s="204" customFormat="1" x14ac:dyDescent="0.3"/>
    <row r="100" s="204" customFormat="1" x14ac:dyDescent="0.3"/>
    <row r="101" s="204" customFormat="1" x14ac:dyDescent="0.3"/>
    <row r="102" s="204" customFormat="1" x14ac:dyDescent="0.3"/>
    <row r="103" s="204" customFormat="1" x14ac:dyDescent="0.3"/>
    <row r="104" s="204" customFormat="1" x14ac:dyDescent="0.3"/>
    <row r="105" s="204" customFormat="1" x14ac:dyDescent="0.3"/>
    <row r="106" s="204" customFormat="1" x14ac:dyDescent="0.3"/>
    <row r="107" s="204" customFormat="1" x14ac:dyDescent="0.3"/>
    <row r="108" s="204" customFormat="1" x14ac:dyDescent="0.3"/>
    <row r="109" s="204" customFormat="1" x14ac:dyDescent="0.3"/>
    <row r="110" s="204" customFormat="1" x14ac:dyDescent="0.3"/>
    <row r="111" s="204" customFormat="1" x14ac:dyDescent="0.3"/>
    <row r="112" s="204" customFormat="1" x14ac:dyDescent="0.3"/>
    <row r="113" s="204" customFormat="1" x14ac:dyDescent="0.3"/>
    <row r="114" s="204" customFormat="1" x14ac:dyDescent="0.3"/>
    <row r="115" s="204" customFormat="1" x14ac:dyDescent="0.3"/>
    <row r="116" s="204" customFormat="1" x14ac:dyDescent="0.3"/>
    <row r="117" s="204" customFormat="1" x14ac:dyDescent="0.3"/>
    <row r="118" s="204" customFormat="1" x14ac:dyDescent="0.3"/>
    <row r="119" s="204" customFormat="1" x14ac:dyDescent="0.3"/>
    <row r="120" s="204" customFormat="1" x14ac:dyDescent="0.3"/>
    <row r="121" s="204" customFormat="1" x14ac:dyDescent="0.3"/>
    <row r="122" s="204" customFormat="1" x14ac:dyDescent="0.3"/>
    <row r="123" s="204" customFormat="1" x14ac:dyDescent="0.3"/>
    <row r="124" s="204" customFormat="1" x14ac:dyDescent="0.3"/>
    <row r="125" s="204" customFormat="1" x14ac:dyDescent="0.3"/>
    <row r="126" s="204" customFormat="1" x14ac:dyDescent="0.3"/>
    <row r="127" s="204" customFormat="1" x14ac:dyDescent="0.3"/>
    <row r="128" s="204" customFormat="1" x14ac:dyDescent="0.3"/>
    <row r="129" s="204" customFormat="1" x14ac:dyDescent="0.3"/>
    <row r="130" s="204" customFormat="1" x14ac:dyDescent="0.3"/>
    <row r="131" s="204" customFormat="1" x14ac:dyDescent="0.3"/>
    <row r="132" s="204" customFormat="1" x14ac:dyDescent="0.3"/>
    <row r="133" s="204" customFormat="1" x14ac:dyDescent="0.3"/>
    <row r="134" s="204" customFormat="1" x14ac:dyDescent="0.3"/>
    <row r="135" s="204" customFormat="1" x14ac:dyDescent="0.3"/>
    <row r="136" s="204" customFormat="1" x14ac:dyDescent="0.3"/>
    <row r="137" s="204" customFormat="1" x14ac:dyDescent="0.3"/>
    <row r="138" s="204" customFormat="1" x14ac:dyDescent="0.3"/>
    <row r="139" s="204" customFormat="1" x14ac:dyDescent="0.3"/>
    <row r="140" s="204" customFormat="1" x14ac:dyDescent="0.3"/>
    <row r="141" s="204" customFormat="1" x14ac:dyDescent="0.3"/>
    <row r="142" s="204" customFormat="1" x14ac:dyDescent="0.3"/>
    <row r="143" s="204" customFormat="1" x14ac:dyDescent="0.3"/>
    <row r="144" s="204" customFormat="1" x14ac:dyDescent="0.3"/>
    <row r="145" s="204" customFormat="1" x14ac:dyDescent="0.3"/>
    <row r="146" s="204" customFormat="1" x14ac:dyDescent="0.3"/>
    <row r="147" s="204" customFormat="1" x14ac:dyDescent="0.3"/>
    <row r="148" s="204" customFormat="1" x14ac:dyDescent="0.3"/>
    <row r="149" s="204" customFormat="1" x14ac:dyDescent="0.3"/>
    <row r="150" s="204" customFormat="1" x14ac:dyDescent="0.3"/>
    <row r="151" s="204" customFormat="1" x14ac:dyDescent="0.3"/>
    <row r="152" s="204" customFormat="1" x14ac:dyDescent="0.3"/>
    <row r="153" s="204" customFormat="1" x14ac:dyDescent="0.3"/>
    <row r="154" s="204" customFormat="1" x14ac:dyDescent="0.3"/>
    <row r="155" s="204" customFormat="1" x14ac:dyDescent="0.3"/>
    <row r="156" s="204" customFormat="1" x14ac:dyDescent="0.3"/>
    <row r="157" s="204" customFormat="1" x14ac:dyDescent="0.3"/>
    <row r="158" s="204" customFormat="1" x14ac:dyDescent="0.3"/>
    <row r="159" s="204" customFormat="1" x14ac:dyDescent="0.3"/>
    <row r="160" s="204" customFormat="1" x14ac:dyDescent="0.3"/>
    <row r="161" s="204" customFormat="1" x14ac:dyDescent="0.3"/>
    <row r="162" s="204" customFormat="1" x14ac:dyDescent="0.3"/>
    <row r="163" s="204" customFormat="1" x14ac:dyDescent="0.3"/>
    <row r="164" s="204" customFormat="1" x14ac:dyDescent="0.3"/>
    <row r="165" s="204" customFormat="1" x14ac:dyDescent="0.3"/>
    <row r="166" s="204" customFormat="1" x14ac:dyDescent="0.3"/>
    <row r="167" s="204" customFormat="1" x14ac:dyDescent="0.3"/>
    <row r="168" s="204" customFormat="1" x14ac:dyDescent="0.3"/>
    <row r="169" s="204" customFormat="1" x14ac:dyDescent="0.3"/>
    <row r="170" s="204" customFormat="1" x14ac:dyDescent="0.3"/>
    <row r="171" s="204" customFormat="1" x14ac:dyDescent="0.3"/>
    <row r="172" s="204" customFormat="1" x14ac:dyDescent="0.3"/>
    <row r="173" s="204" customFormat="1" x14ac:dyDescent="0.3"/>
    <row r="174" s="204" customFormat="1" x14ac:dyDescent="0.3"/>
    <row r="175" s="204" customFormat="1" x14ac:dyDescent="0.3"/>
    <row r="176" s="204" customFormat="1" x14ac:dyDescent="0.3"/>
    <row r="177" s="204" customFormat="1" x14ac:dyDescent="0.3"/>
    <row r="178" s="204" customFormat="1" x14ac:dyDescent="0.3"/>
    <row r="179" s="204" customFormat="1" x14ac:dyDescent="0.3"/>
    <row r="180" s="204" customFormat="1" x14ac:dyDescent="0.3"/>
    <row r="181" s="204" customFormat="1" x14ac:dyDescent="0.3"/>
    <row r="182" s="204" customFormat="1" x14ac:dyDescent="0.3"/>
    <row r="183" s="204" customFormat="1" x14ac:dyDescent="0.3"/>
    <row r="184" s="204" customFormat="1" x14ac:dyDescent="0.3"/>
    <row r="185" s="204" customFormat="1" x14ac:dyDescent="0.3"/>
    <row r="186" s="204" customFormat="1" x14ac:dyDescent="0.3"/>
    <row r="187" s="204" customFormat="1" x14ac:dyDescent="0.3"/>
    <row r="188" s="204" customFormat="1" x14ac:dyDescent="0.3"/>
    <row r="189" s="204" customFormat="1" x14ac:dyDescent="0.3"/>
    <row r="190" s="204" customFormat="1" x14ac:dyDescent="0.3"/>
    <row r="191" s="204" customFormat="1" x14ac:dyDescent="0.3"/>
    <row r="192" s="204" customFormat="1" x14ac:dyDescent="0.3"/>
    <row r="193" s="204" customFormat="1" x14ac:dyDescent="0.3"/>
    <row r="194" s="204" customFormat="1" x14ac:dyDescent="0.3"/>
    <row r="195" s="204" customFormat="1" x14ac:dyDescent="0.3"/>
    <row r="196" s="204" customFormat="1" x14ac:dyDescent="0.3"/>
    <row r="197" s="204" customFormat="1" x14ac:dyDescent="0.3"/>
    <row r="198" s="204" customFormat="1" x14ac:dyDescent="0.3"/>
    <row r="199" s="204" customFormat="1" x14ac:dyDescent="0.3"/>
    <row r="200" s="204" customFormat="1" x14ac:dyDescent="0.3"/>
    <row r="201" s="204" customFormat="1" x14ac:dyDescent="0.3"/>
    <row r="202" s="204" customFormat="1" x14ac:dyDescent="0.3"/>
    <row r="203" s="204" customFormat="1" x14ac:dyDescent="0.3"/>
    <row r="204" s="204" customFormat="1" x14ac:dyDescent="0.3"/>
    <row r="205" s="204" customFormat="1" x14ac:dyDescent="0.3"/>
    <row r="206" s="204" customFormat="1" x14ac:dyDescent="0.3"/>
    <row r="207" s="204" customFormat="1" x14ac:dyDescent="0.3"/>
    <row r="208" s="204" customFormat="1" x14ac:dyDescent="0.3"/>
    <row r="209" s="204" customFormat="1" x14ac:dyDescent="0.3"/>
    <row r="210" s="204" customFormat="1" x14ac:dyDescent="0.3"/>
    <row r="211" s="204" customFormat="1" x14ac:dyDescent="0.3"/>
    <row r="212" s="204" customFormat="1" x14ac:dyDescent="0.3"/>
    <row r="213" s="204" customFormat="1" x14ac:dyDescent="0.3"/>
    <row r="214" s="204" customFormat="1" x14ac:dyDescent="0.3"/>
    <row r="215" s="204" customFormat="1" x14ac:dyDescent="0.3"/>
    <row r="216" s="204" customFormat="1" x14ac:dyDescent="0.3"/>
    <row r="217" s="204" customFormat="1" x14ac:dyDescent="0.3"/>
    <row r="218" s="204" customFormat="1" x14ac:dyDescent="0.3"/>
    <row r="219" s="204" customFormat="1" x14ac:dyDescent="0.3"/>
    <row r="220" s="204" customFormat="1" x14ac:dyDescent="0.3"/>
    <row r="221" s="204" customFormat="1" x14ac:dyDescent="0.3"/>
    <row r="222" s="204" customFormat="1" x14ac:dyDescent="0.3"/>
    <row r="223" s="204" customFormat="1" x14ac:dyDescent="0.3"/>
    <row r="224" s="204" customFormat="1" x14ac:dyDescent="0.3"/>
    <row r="225" s="204" customFormat="1" x14ac:dyDescent="0.3"/>
    <row r="226" s="204" customFormat="1" x14ac:dyDescent="0.3"/>
    <row r="227" s="204" customFormat="1" x14ac:dyDescent="0.3"/>
    <row r="228" s="204" customFormat="1" x14ac:dyDescent="0.3"/>
    <row r="229" s="204" customFormat="1" x14ac:dyDescent="0.3"/>
    <row r="230" s="204" customFormat="1" x14ac:dyDescent="0.3"/>
    <row r="231" s="204" customFormat="1" x14ac:dyDescent="0.3"/>
    <row r="232" s="204" customFormat="1" x14ac:dyDescent="0.3"/>
    <row r="233" s="204" customFormat="1" x14ac:dyDescent="0.3"/>
    <row r="234" s="204" customFormat="1" x14ac:dyDescent="0.3"/>
    <row r="235" s="204" customFormat="1" x14ac:dyDescent="0.3"/>
    <row r="236" s="204" customFormat="1" x14ac:dyDescent="0.3"/>
    <row r="237" s="204" customFormat="1" x14ac:dyDescent="0.3"/>
    <row r="238" s="204" customFormat="1" x14ac:dyDescent="0.3"/>
    <row r="239" s="204" customFormat="1" x14ac:dyDescent="0.3"/>
    <row r="240" s="204" customFormat="1" x14ac:dyDescent="0.3"/>
    <row r="241" s="204" customFormat="1" x14ac:dyDescent="0.3"/>
    <row r="242" s="204" customFormat="1" x14ac:dyDescent="0.3"/>
    <row r="243" s="204" customFormat="1" x14ac:dyDescent="0.3"/>
    <row r="244" s="204" customFormat="1" x14ac:dyDescent="0.3"/>
    <row r="245" s="204" customFormat="1" x14ac:dyDescent="0.3"/>
    <row r="246" s="204" customFormat="1" x14ac:dyDescent="0.3"/>
    <row r="247" s="204" customFormat="1" x14ac:dyDescent="0.3"/>
    <row r="248" s="204" customFormat="1" x14ac:dyDescent="0.3"/>
    <row r="249" s="204" customFormat="1" x14ac:dyDescent="0.3"/>
    <row r="250" s="204" customFormat="1" x14ac:dyDescent="0.3"/>
    <row r="251" s="204" customFormat="1" x14ac:dyDescent="0.3"/>
    <row r="252" s="204" customFormat="1" x14ac:dyDescent="0.3"/>
    <row r="253" s="204" customFormat="1" x14ac:dyDescent="0.3"/>
    <row r="254" s="204" customFormat="1" x14ac:dyDescent="0.3"/>
    <row r="255" s="204" customFormat="1" x14ac:dyDescent="0.3"/>
    <row r="256" s="204" customFormat="1" x14ac:dyDescent="0.3"/>
    <row r="257" s="204" customFormat="1" x14ac:dyDescent="0.3"/>
    <row r="258" s="204" customFormat="1" x14ac:dyDescent="0.3"/>
    <row r="259" s="204" customFormat="1" x14ac:dyDescent="0.3"/>
    <row r="260" s="204" customFormat="1" x14ac:dyDescent="0.3"/>
    <row r="261" s="204" customFormat="1" x14ac:dyDescent="0.3"/>
    <row r="262" s="204" customFormat="1" x14ac:dyDescent="0.3"/>
    <row r="263" s="204" customFormat="1" x14ac:dyDescent="0.3"/>
    <row r="264" s="204" customFormat="1" x14ac:dyDescent="0.3"/>
    <row r="265" s="204" customFormat="1" x14ac:dyDescent="0.3"/>
    <row r="266" s="204" customFormat="1" x14ac:dyDescent="0.3"/>
    <row r="267" s="204" customFormat="1" x14ac:dyDescent="0.3"/>
    <row r="268" s="204" customFormat="1" x14ac:dyDescent="0.3"/>
    <row r="269" s="204" customFormat="1" x14ac:dyDescent="0.3"/>
    <row r="270" s="204" customFormat="1" x14ac:dyDescent="0.3"/>
    <row r="271" s="204" customFormat="1" x14ac:dyDescent="0.3"/>
    <row r="272" s="204" customFormat="1" x14ac:dyDescent="0.3"/>
    <row r="273" s="204" customFormat="1" x14ac:dyDescent="0.3"/>
    <row r="274" s="204" customFormat="1" x14ac:dyDescent="0.3"/>
    <row r="275" s="204" customFormat="1" x14ac:dyDescent="0.3"/>
    <row r="276" s="204" customFormat="1" x14ac:dyDescent="0.3"/>
    <row r="277" s="204" customFormat="1" x14ac:dyDescent="0.3"/>
    <row r="278" s="204" customFormat="1" x14ac:dyDescent="0.3"/>
    <row r="279" s="204" customFormat="1" x14ac:dyDescent="0.3"/>
    <row r="280" s="204" customFormat="1" x14ac:dyDescent="0.3"/>
    <row r="281" s="204" customFormat="1" x14ac:dyDescent="0.3"/>
    <row r="282" s="204" customFormat="1" x14ac:dyDescent="0.3"/>
    <row r="283" s="204" customFormat="1" x14ac:dyDescent="0.3"/>
    <row r="284" s="204" customFormat="1" x14ac:dyDescent="0.3"/>
    <row r="285" s="204" customFormat="1" x14ac:dyDescent="0.3"/>
    <row r="286" s="204" customFormat="1" x14ac:dyDescent="0.3"/>
    <row r="287" s="204" customFormat="1" x14ac:dyDescent="0.3"/>
    <row r="288" s="204" customFormat="1" x14ac:dyDescent="0.3"/>
    <row r="289" s="204" customFormat="1" x14ac:dyDescent="0.3"/>
    <row r="290" s="204" customFormat="1" x14ac:dyDescent="0.3"/>
    <row r="291" s="204" customFormat="1" x14ac:dyDescent="0.3"/>
    <row r="292" s="204" customFormat="1" x14ac:dyDescent="0.3"/>
    <row r="293" s="204" customFormat="1" x14ac:dyDescent="0.3"/>
    <row r="294" s="204" customFormat="1" x14ac:dyDescent="0.3"/>
    <row r="295" s="204" customFormat="1" x14ac:dyDescent="0.3"/>
    <row r="296" s="204" customFormat="1" x14ac:dyDescent="0.3"/>
    <row r="297" s="204" customFormat="1" x14ac:dyDescent="0.3"/>
    <row r="298" s="204" customFormat="1" x14ac:dyDescent="0.3"/>
    <row r="299" s="204" customFormat="1" x14ac:dyDescent="0.3"/>
    <row r="300" s="204" customFormat="1" x14ac:dyDescent="0.3"/>
    <row r="301" s="204" customFormat="1" x14ac:dyDescent="0.3"/>
    <row r="302" s="204" customFormat="1" x14ac:dyDescent="0.3"/>
    <row r="303" s="204" customFormat="1" x14ac:dyDescent="0.3"/>
    <row r="304" s="204" customFormat="1" x14ac:dyDescent="0.3"/>
    <row r="305" s="204" customFormat="1" x14ac:dyDescent="0.3"/>
    <row r="306" s="204" customFormat="1" x14ac:dyDescent="0.3"/>
    <row r="307" s="204" customFormat="1" x14ac:dyDescent="0.3"/>
    <row r="308" s="204" customFormat="1" x14ac:dyDescent="0.3"/>
    <row r="309" s="204" customFormat="1" x14ac:dyDescent="0.3"/>
    <row r="310" s="204" customFormat="1" x14ac:dyDescent="0.3"/>
    <row r="311" s="204" customFormat="1" x14ac:dyDescent="0.3"/>
    <row r="312" s="204" customFormat="1" x14ac:dyDescent="0.3"/>
    <row r="313" s="204" customFormat="1" x14ac:dyDescent="0.3"/>
    <row r="314" s="204" customFormat="1" x14ac:dyDescent="0.3"/>
    <row r="315" s="204" customFormat="1" x14ac:dyDescent="0.3"/>
    <row r="316" s="204" customFormat="1" x14ac:dyDescent="0.3"/>
    <row r="317" s="204" customFormat="1" x14ac:dyDescent="0.3"/>
    <row r="318" s="204" customFormat="1" x14ac:dyDescent="0.3"/>
    <row r="319" s="204" customFormat="1" x14ac:dyDescent="0.3"/>
    <row r="320" s="204" customFormat="1" x14ac:dyDescent="0.3"/>
    <row r="321" s="204" customFormat="1" x14ac:dyDescent="0.3"/>
    <row r="322" s="204" customFormat="1" x14ac:dyDescent="0.3"/>
    <row r="323" s="204" customFormat="1" x14ac:dyDescent="0.3"/>
    <row r="324" s="204" customFormat="1" x14ac:dyDescent="0.3"/>
    <row r="325" s="204" customFormat="1" x14ac:dyDescent="0.3"/>
    <row r="326" s="204" customFormat="1" x14ac:dyDescent="0.3"/>
    <row r="327" s="204" customFormat="1" x14ac:dyDescent="0.3"/>
    <row r="328" s="204" customFormat="1" x14ac:dyDescent="0.3"/>
    <row r="329" s="204" customFormat="1" x14ac:dyDescent="0.3"/>
    <row r="330" s="204" customFormat="1" x14ac:dyDescent="0.3"/>
    <row r="331" s="204" customFormat="1" x14ac:dyDescent="0.3"/>
    <row r="332" s="204" customFormat="1" x14ac:dyDescent="0.3"/>
    <row r="333" s="204" customFormat="1" x14ac:dyDescent="0.3"/>
    <row r="334" s="204" customFormat="1" x14ac:dyDescent="0.3"/>
    <row r="335" s="204" customFormat="1" x14ac:dyDescent="0.3"/>
    <row r="336" s="204" customFormat="1" x14ac:dyDescent="0.3"/>
    <row r="337" s="204" customFormat="1" x14ac:dyDescent="0.3"/>
    <row r="338" s="204" customFormat="1" x14ac:dyDescent="0.3"/>
    <row r="339" s="204" customFormat="1" x14ac:dyDescent="0.3"/>
    <row r="340" s="204" customFormat="1" x14ac:dyDescent="0.3"/>
    <row r="341" s="204" customFormat="1" x14ac:dyDescent="0.3"/>
    <row r="342" s="204" customFormat="1" x14ac:dyDescent="0.3"/>
    <row r="343" s="204" customFormat="1" x14ac:dyDescent="0.3"/>
    <row r="344" s="204" customFormat="1" x14ac:dyDescent="0.3"/>
    <row r="345" s="204" customFormat="1" x14ac:dyDescent="0.3"/>
    <row r="346" s="204" customFormat="1" x14ac:dyDescent="0.3"/>
    <row r="347" s="204" customFormat="1" x14ac:dyDescent="0.3"/>
    <row r="348" s="204" customFormat="1" x14ac:dyDescent="0.3"/>
    <row r="349" s="204" customFormat="1" x14ac:dyDescent="0.3"/>
    <row r="350" s="204" customFormat="1" x14ac:dyDescent="0.3"/>
    <row r="351" s="204" customFormat="1" x14ac:dyDescent="0.3"/>
    <row r="352" s="204" customFormat="1" x14ac:dyDescent="0.3"/>
    <row r="353" s="204" customFormat="1" x14ac:dyDescent="0.3"/>
    <row r="354" s="204" customFormat="1" x14ac:dyDescent="0.3"/>
    <row r="355" s="204" customFormat="1" x14ac:dyDescent="0.3"/>
    <row r="356" s="204" customFormat="1" x14ac:dyDescent="0.3"/>
    <row r="357" s="204" customFormat="1" x14ac:dyDescent="0.3"/>
    <row r="358" s="204" customFormat="1" x14ac:dyDescent="0.3"/>
    <row r="359" s="204" customFormat="1" x14ac:dyDescent="0.3"/>
    <row r="360" s="204" customFormat="1" x14ac:dyDescent="0.3"/>
    <row r="361" s="204" customFormat="1" x14ac:dyDescent="0.3"/>
    <row r="362" s="204" customFormat="1" x14ac:dyDescent="0.3"/>
    <row r="363" s="204" customFormat="1" x14ac:dyDescent="0.3"/>
    <row r="364" s="204" customFormat="1" x14ac:dyDescent="0.3"/>
    <row r="365" s="204" customFormat="1" x14ac:dyDescent="0.3"/>
    <row r="366" s="204" customFormat="1" x14ac:dyDescent="0.3"/>
    <row r="367" s="204" customFormat="1" x14ac:dyDescent="0.3"/>
    <row r="368" s="204" customFormat="1" x14ac:dyDescent="0.3"/>
    <row r="369" s="204" customFormat="1" x14ac:dyDescent="0.3"/>
    <row r="370" s="204" customFormat="1" x14ac:dyDescent="0.3"/>
    <row r="371" s="204" customFormat="1" x14ac:dyDescent="0.3"/>
    <row r="372" s="204" customFormat="1" x14ac:dyDescent="0.3"/>
    <row r="373" s="204" customFormat="1" x14ac:dyDescent="0.3"/>
    <row r="374" s="204" customFormat="1" x14ac:dyDescent="0.3"/>
    <row r="375" s="204" customFormat="1" x14ac:dyDescent="0.3"/>
    <row r="376" s="204" customFormat="1" x14ac:dyDescent="0.3"/>
    <row r="377" s="204" customFormat="1" x14ac:dyDescent="0.3"/>
    <row r="378" s="204" customFormat="1" x14ac:dyDescent="0.3"/>
    <row r="379" s="204" customFormat="1" x14ac:dyDescent="0.3"/>
    <row r="380" s="204" customFormat="1" x14ac:dyDescent="0.3"/>
    <row r="381" s="204" customFormat="1" x14ac:dyDescent="0.3"/>
    <row r="382" s="204" customFormat="1" x14ac:dyDescent="0.3"/>
    <row r="383" s="204" customFormat="1" x14ac:dyDescent="0.3"/>
    <row r="384" s="204" customFormat="1" x14ac:dyDescent="0.3"/>
    <row r="385" s="204" customFormat="1" x14ac:dyDescent="0.3"/>
    <row r="386" s="204" customFormat="1" x14ac:dyDescent="0.3"/>
    <row r="387" s="204" customFormat="1" x14ac:dyDescent="0.3"/>
    <row r="388" s="204" customFormat="1" x14ac:dyDescent="0.3"/>
    <row r="389" s="204" customFormat="1" x14ac:dyDescent="0.3"/>
    <row r="390" s="204" customFormat="1" x14ac:dyDescent="0.3"/>
    <row r="391" s="204" customFormat="1" x14ac:dyDescent="0.3"/>
    <row r="392" s="204" customFormat="1" x14ac:dyDescent="0.3"/>
    <row r="393" s="204" customFormat="1" x14ac:dyDescent="0.3"/>
    <row r="394" s="204" customFormat="1" x14ac:dyDescent="0.3"/>
    <row r="395" s="204" customFormat="1" x14ac:dyDescent="0.3"/>
    <row r="396" s="204" customFormat="1" x14ac:dyDescent="0.3"/>
    <row r="397" s="204" customFormat="1" x14ac:dyDescent="0.3"/>
    <row r="398" s="204" customFormat="1" x14ac:dyDescent="0.3"/>
    <row r="399" s="204" customFormat="1" x14ac:dyDescent="0.3"/>
    <row r="400" s="204" customFormat="1" x14ac:dyDescent="0.3"/>
    <row r="401" s="204" customFormat="1" x14ac:dyDescent="0.3"/>
    <row r="402" s="204" customFormat="1" x14ac:dyDescent="0.3"/>
    <row r="403" s="204" customFormat="1" x14ac:dyDescent="0.3"/>
    <row r="404" s="204" customFormat="1" x14ac:dyDescent="0.3"/>
    <row r="405" s="204" customFormat="1" x14ac:dyDescent="0.3"/>
    <row r="406" s="204" customFormat="1" x14ac:dyDescent="0.3"/>
    <row r="407" s="204" customFormat="1" x14ac:dyDescent="0.3"/>
    <row r="408" s="204" customFormat="1" x14ac:dyDescent="0.3"/>
    <row r="409" s="204" customFormat="1" x14ac:dyDescent="0.3"/>
    <row r="410" s="204" customFormat="1" x14ac:dyDescent="0.3"/>
    <row r="411" s="204" customFormat="1" x14ac:dyDescent="0.3"/>
    <row r="412" s="204" customFormat="1" x14ac:dyDescent="0.3"/>
    <row r="413" s="204" customFormat="1" x14ac:dyDescent="0.3"/>
    <row r="414" s="204" customFormat="1" x14ac:dyDescent="0.3"/>
    <row r="415" s="204" customFormat="1" x14ac:dyDescent="0.3"/>
    <row r="416" s="204" customFormat="1" x14ac:dyDescent="0.3"/>
    <row r="417" s="204" customFormat="1" x14ac:dyDescent="0.3"/>
    <row r="418" s="204" customFormat="1" x14ac:dyDescent="0.3"/>
    <row r="419" s="204" customFormat="1" x14ac:dyDescent="0.3"/>
    <row r="420" s="204" customFormat="1" x14ac:dyDescent="0.3"/>
    <row r="421" s="204" customFormat="1" x14ac:dyDescent="0.3"/>
    <row r="422" s="204" customFormat="1" x14ac:dyDescent="0.3"/>
    <row r="423" s="204" customFormat="1" x14ac:dyDescent="0.3"/>
    <row r="424" s="204" customFormat="1" x14ac:dyDescent="0.3"/>
    <row r="425" s="204" customFormat="1" x14ac:dyDescent="0.3"/>
    <row r="426" s="204" customFormat="1" x14ac:dyDescent="0.3"/>
    <row r="427" s="204" customFormat="1" x14ac:dyDescent="0.3"/>
    <row r="428" s="204" customFormat="1" x14ac:dyDescent="0.3"/>
    <row r="429" s="204" customFormat="1" x14ac:dyDescent="0.3"/>
    <row r="430" s="204" customFormat="1" x14ac:dyDescent="0.3"/>
    <row r="431" s="204" customFormat="1" x14ac:dyDescent="0.3"/>
    <row r="432" s="204" customFormat="1" x14ac:dyDescent="0.3"/>
    <row r="433" s="204" customFormat="1" x14ac:dyDescent="0.3"/>
    <row r="434" s="204" customFormat="1" x14ac:dyDescent="0.3"/>
    <row r="435" s="204" customFormat="1" x14ac:dyDescent="0.3"/>
    <row r="436" s="204" customFormat="1" x14ac:dyDescent="0.3"/>
    <row r="437" s="204" customFormat="1" x14ac:dyDescent="0.3"/>
    <row r="438" s="204" customFormat="1" x14ac:dyDescent="0.3"/>
    <row r="439" s="204" customFormat="1" x14ac:dyDescent="0.3"/>
    <row r="440" s="204" customFormat="1" x14ac:dyDescent="0.3"/>
    <row r="441" s="204" customFormat="1" x14ac:dyDescent="0.3"/>
    <row r="442" s="204" customFormat="1" x14ac:dyDescent="0.3"/>
    <row r="443" s="204" customFormat="1" x14ac:dyDescent="0.3"/>
    <row r="444" s="204" customFormat="1" x14ac:dyDescent="0.3"/>
    <row r="445" s="204" customFormat="1" x14ac:dyDescent="0.3"/>
    <row r="446" s="204" customFormat="1" x14ac:dyDescent="0.3"/>
    <row r="447" s="204" customFormat="1" x14ac:dyDescent="0.3"/>
    <row r="448" s="204" customFormat="1" x14ac:dyDescent="0.3"/>
    <row r="449" s="204" customFormat="1" x14ac:dyDescent="0.3"/>
    <row r="450" s="204" customFormat="1" x14ac:dyDescent="0.3"/>
    <row r="451" s="204" customFormat="1" x14ac:dyDescent="0.3"/>
    <row r="452" s="204" customFormat="1" x14ac:dyDescent="0.3"/>
    <row r="453" s="204" customFormat="1" x14ac:dyDescent="0.3"/>
    <row r="454" s="204" customFormat="1" x14ac:dyDescent="0.3"/>
    <row r="455" s="204" customFormat="1" x14ac:dyDescent="0.3"/>
    <row r="456" s="204" customFormat="1" x14ac:dyDescent="0.3"/>
    <row r="457" s="204" customFormat="1" x14ac:dyDescent="0.3"/>
    <row r="458" s="204" customFormat="1" x14ac:dyDescent="0.3"/>
    <row r="459" s="204" customFormat="1" x14ac:dyDescent="0.3"/>
    <row r="460" s="204" customFormat="1" x14ac:dyDescent="0.3"/>
    <row r="461" s="204" customFormat="1" x14ac:dyDescent="0.3"/>
    <row r="462" s="204" customFormat="1" x14ac:dyDescent="0.3"/>
    <row r="463" s="204" customFormat="1" x14ac:dyDescent="0.3"/>
    <row r="464" s="204" customFormat="1" x14ac:dyDescent="0.3"/>
    <row r="465" s="204" customFormat="1" x14ac:dyDescent="0.3"/>
    <row r="466" s="204" customFormat="1" x14ac:dyDescent="0.3"/>
    <row r="467" s="204" customFormat="1" x14ac:dyDescent="0.3"/>
    <row r="468" s="204" customFormat="1" x14ac:dyDescent="0.3"/>
    <row r="469" s="204" customFormat="1" x14ac:dyDescent="0.3"/>
    <row r="470" s="204" customFormat="1" x14ac:dyDescent="0.3"/>
    <row r="471" s="204" customFormat="1" x14ac:dyDescent="0.3"/>
    <row r="472" s="204" customFormat="1" x14ac:dyDescent="0.3"/>
    <row r="473" s="204" customFormat="1" x14ac:dyDescent="0.3"/>
    <row r="474" s="204" customFormat="1" x14ac:dyDescent="0.3"/>
    <row r="475" s="204" customFormat="1" x14ac:dyDescent="0.3"/>
    <row r="476" s="204" customFormat="1" x14ac:dyDescent="0.3"/>
    <row r="477" s="204" customFormat="1" x14ac:dyDescent="0.3"/>
    <row r="478" s="204" customFormat="1" x14ac:dyDescent="0.3"/>
    <row r="479" s="204" customFormat="1" x14ac:dyDescent="0.3"/>
    <row r="480" s="204" customFormat="1" x14ac:dyDescent="0.3"/>
    <row r="481" s="204" customFormat="1" x14ac:dyDescent="0.3"/>
    <row r="482" s="204" customFormat="1" x14ac:dyDescent="0.3"/>
    <row r="483" s="204" customFormat="1" x14ac:dyDescent="0.3"/>
    <row r="484" s="204" customFormat="1" x14ac:dyDescent="0.3"/>
    <row r="485" s="204" customFormat="1" x14ac:dyDescent="0.3"/>
    <row r="486" s="204" customFormat="1" x14ac:dyDescent="0.3"/>
    <row r="487" s="204" customFormat="1" x14ac:dyDescent="0.3"/>
    <row r="488" s="204" customFormat="1" x14ac:dyDescent="0.3"/>
    <row r="489" s="204" customFormat="1" x14ac:dyDescent="0.3"/>
    <row r="490" s="204" customFormat="1" x14ac:dyDescent="0.3"/>
    <row r="491" s="204" customFormat="1" x14ac:dyDescent="0.3"/>
    <row r="492" s="204" customFormat="1" x14ac:dyDescent="0.3"/>
    <row r="493" s="204" customFormat="1" x14ac:dyDescent="0.3"/>
    <row r="494" s="204" customFormat="1" x14ac:dyDescent="0.3"/>
    <row r="495" s="204" customFormat="1" x14ac:dyDescent="0.3"/>
    <row r="496" s="204" customFormat="1" x14ac:dyDescent="0.3"/>
    <row r="497" s="204" customFormat="1" x14ac:dyDescent="0.3"/>
    <row r="498" s="204" customFormat="1" x14ac:dyDescent="0.3"/>
    <row r="499" s="204" customFormat="1" x14ac:dyDescent="0.3"/>
    <row r="500" s="204" customFormat="1" x14ac:dyDescent="0.3"/>
    <row r="501" s="204" customFormat="1" x14ac:dyDescent="0.3"/>
    <row r="502" s="204" customFormat="1" x14ac:dyDescent="0.3"/>
    <row r="503" s="204" customFormat="1" x14ac:dyDescent="0.3"/>
    <row r="504" s="204" customFormat="1" x14ac:dyDescent="0.3"/>
    <row r="505" s="204" customFormat="1" x14ac:dyDescent="0.3"/>
    <row r="506" s="204" customFormat="1" x14ac:dyDescent="0.3"/>
    <row r="507" s="204" customFormat="1" x14ac:dyDescent="0.3"/>
    <row r="508" s="204" customFormat="1" x14ac:dyDescent="0.3"/>
    <row r="509" s="204" customFormat="1" x14ac:dyDescent="0.3"/>
    <row r="510" s="204" customFormat="1" x14ac:dyDescent="0.3"/>
    <row r="511" s="204" customFormat="1" x14ac:dyDescent="0.3"/>
    <row r="512" s="204" customFormat="1" x14ac:dyDescent="0.3"/>
    <row r="513" s="204" customFormat="1" x14ac:dyDescent="0.3"/>
    <row r="514" s="204" customFormat="1" x14ac:dyDescent="0.3"/>
    <row r="515" s="204" customFormat="1" x14ac:dyDescent="0.3"/>
    <row r="516" s="204" customFormat="1" x14ac:dyDescent="0.3"/>
    <row r="517" s="204" customFormat="1" x14ac:dyDescent="0.3"/>
    <row r="518" s="204" customFormat="1" x14ac:dyDescent="0.3"/>
    <row r="519" s="204" customFormat="1" x14ac:dyDescent="0.3"/>
    <row r="520" s="204" customFormat="1" x14ac:dyDescent="0.3"/>
    <row r="521" s="204" customFormat="1" x14ac:dyDescent="0.3"/>
    <row r="522" s="204" customFormat="1" x14ac:dyDescent="0.3"/>
    <row r="523" s="204" customFormat="1" x14ac:dyDescent="0.3"/>
    <row r="524" s="204" customFormat="1" x14ac:dyDescent="0.3"/>
    <row r="525" s="204" customFormat="1" x14ac:dyDescent="0.3"/>
    <row r="526" s="204" customFormat="1" x14ac:dyDescent="0.3"/>
    <row r="527" s="204" customFormat="1" x14ac:dyDescent="0.3"/>
    <row r="528" s="204" customFormat="1" x14ac:dyDescent="0.3"/>
    <row r="529" s="204" customFormat="1" x14ac:dyDescent="0.3"/>
    <row r="530" s="204" customFormat="1" x14ac:dyDescent="0.3"/>
    <row r="531" s="204" customFormat="1" x14ac:dyDescent="0.3"/>
    <row r="532" s="204" customFormat="1" x14ac:dyDescent="0.3"/>
    <row r="533" s="204" customFormat="1" x14ac:dyDescent="0.3"/>
    <row r="534" s="204" customFormat="1" x14ac:dyDescent="0.3"/>
    <row r="535" s="204" customFormat="1" x14ac:dyDescent="0.3"/>
    <row r="536" s="204" customFormat="1" x14ac:dyDescent="0.3"/>
    <row r="537" s="204" customFormat="1" x14ac:dyDescent="0.3"/>
    <row r="538" s="204" customFormat="1" x14ac:dyDescent="0.3"/>
    <row r="539" s="204" customFormat="1" x14ac:dyDescent="0.3"/>
    <row r="540" s="204" customFormat="1" x14ac:dyDescent="0.3"/>
    <row r="541" s="204" customFormat="1" x14ac:dyDescent="0.3"/>
    <row r="542" s="204" customFormat="1" x14ac:dyDescent="0.3"/>
    <row r="543" s="204" customFormat="1" x14ac:dyDescent="0.3"/>
    <row r="544" s="204" customFormat="1" x14ac:dyDescent="0.3"/>
    <row r="545" s="204" customFormat="1" x14ac:dyDescent="0.3"/>
    <row r="546" s="204" customFormat="1" x14ac:dyDescent="0.3"/>
    <row r="547" s="204" customFormat="1" x14ac:dyDescent="0.3"/>
    <row r="548" s="204" customFormat="1" x14ac:dyDescent="0.3"/>
    <row r="549" s="204" customFormat="1" x14ac:dyDescent="0.3"/>
    <row r="550" s="204" customFormat="1" x14ac:dyDescent="0.3"/>
    <row r="551" s="204" customFormat="1" x14ac:dyDescent="0.3"/>
    <row r="552" s="204" customFormat="1" x14ac:dyDescent="0.3"/>
    <row r="553" s="204" customFormat="1" x14ac:dyDescent="0.3"/>
    <row r="554" s="204" customFormat="1" x14ac:dyDescent="0.3"/>
    <row r="555" s="204" customFormat="1" x14ac:dyDescent="0.3"/>
    <row r="556" s="204" customFormat="1" x14ac:dyDescent="0.3"/>
    <row r="557" s="204" customFormat="1" x14ac:dyDescent="0.3"/>
    <row r="558" s="204" customFormat="1" x14ac:dyDescent="0.3"/>
    <row r="559" s="204" customFormat="1" x14ac:dyDescent="0.3"/>
    <row r="560" s="204" customFormat="1" x14ac:dyDescent="0.3"/>
    <row r="561" s="204" customFormat="1" x14ac:dyDescent="0.3"/>
    <row r="562" s="204" customFormat="1" x14ac:dyDescent="0.3"/>
    <row r="563" s="204" customFormat="1" x14ac:dyDescent="0.3"/>
    <row r="564" s="204" customFormat="1" x14ac:dyDescent="0.3"/>
    <row r="565" s="204" customFormat="1" x14ac:dyDescent="0.3"/>
    <row r="566" s="204" customFormat="1" x14ac:dyDescent="0.3"/>
    <row r="567" s="204" customFormat="1" x14ac:dyDescent="0.3"/>
    <row r="568" s="204" customFormat="1" x14ac:dyDescent="0.3"/>
    <row r="569" s="204" customFormat="1" x14ac:dyDescent="0.3"/>
    <row r="570" s="204" customFormat="1" x14ac:dyDescent="0.3"/>
    <row r="571" s="204" customFormat="1" x14ac:dyDescent="0.3"/>
    <row r="572" s="204" customFormat="1" x14ac:dyDescent="0.3"/>
    <row r="573" s="204" customFormat="1" x14ac:dyDescent="0.3"/>
    <row r="574" s="204" customFormat="1" x14ac:dyDescent="0.3"/>
    <row r="575" s="204" customFormat="1" x14ac:dyDescent="0.3"/>
    <row r="576" s="204" customFormat="1" x14ac:dyDescent="0.3"/>
    <row r="577" s="204" customFormat="1" x14ac:dyDescent="0.3"/>
    <row r="578" s="204" customFormat="1" x14ac:dyDescent="0.3"/>
    <row r="579" s="204" customFormat="1" x14ac:dyDescent="0.3"/>
    <row r="580" s="204" customFormat="1" x14ac:dyDescent="0.3"/>
    <row r="581" s="204" customFormat="1" x14ac:dyDescent="0.3"/>
    <row r="582" s="204" customFormat="1" x14ac:dyDescent="0.3"/>
    <row r="583" s="204" customFormat="1" x14ac:dyDescent="0.3"/>
    <row r="584" s="204" customFormat="1" x14ac:dyDescent="0.3"/>
    <row r="585" s="204" customFormat="1" x14ac:dyDescent="0.3"/>
    <row r="586" s="204" customFormat="1" x14ac:dyDescent="0.3"/>
    <row r="587" s="204" customFormat="1" x14ac:dyDescent="0.3"/>
    <row r="588" s="204" customFormat="1" x14ac:dyDescent="0.3"/>
    <row r="589" s="204" customFormat="1" x14ac:dyDescent="0.3"/>
    <row r="590" s="204" customFormat="1" x14ac:dyDescent="0.3"/>
    <row r="591" s="204" customFormat="1" x14ac:dyDescent="0.3"/>
    <row r="592" s="204" customFormat="1" x14ac:dyDescent="0.3"/>
    <row r="593" s="204" customFormat="1" x14ac:dyDescent="0.3"/>
    <row r="594" s="204" customFormat="1" x14ac:dyDescent="0.3"/>
    <row r="595" s="204" customFormat="1" x14ac:dyDescent="0.3"/>
    <row r="596" s="204" customFormat="1" x14ac:dyDescent="0.3"/>
    <row r="597" s="204" customFormat="1" x14ac:dyDescent="0.3"/>
    <row r="598" s="204" customFormat="1" x14ac:dyDescent="0.3"/>
    <row r="599" s="204" customFormat="1" x14ac:dyDescent="0.3"/>
    <row r="600" s="204" customFormat="1" x14ac:dyDescent="0.3"/>
    <row r="601" s="204" customFormat="1" x14ac:dyDescent="0.3"/>
    <row r="602" s="204" customFormat="1" x14ac:dyDescent="0.3"/>
    <row r="603" s="204" customFormat="1" x14ac:dyDescent="0.3"/>
    <row r="604" s="204" customFormat="1" x14ac:dyDescent="0.3"/>
    <row r="605" s="204" customFormat="1" x14ac:dyDescent="0.3"/>
    <row r="606" s="204" customFormat="1" x14ac:dyDescent="0.3"/>
    <row r="607" s="204" customFormat="1" x14ac:dyDescent="0.3"/>
    <row r="608" s="204" customFormat="1" x14ac:dyDescent="0.3"/>
    <row r="609" s="204" customFormat="1" x14ac:dyDescent="0.3"/>
    <row r="610" s="204" customFormat="1" x14ac:dyDescent="0.3"/>
    <row r="611" s="204" customFormat="1" x14ac:dyDescent="0.3"/>
    <row r="612" s="204" customFormat="1" x14ac:dyDescent="0.3"/>
    <row r="613" s="204" customFormat="1" x14ac:dyDescent="0.3"/>
    <row r="614" s="204" customFormat="1" x14ac:dyDescent="0.3"/>
    <row r="615" s="204" customFormat="1" x14ac:dyDescent="0.3"/>
    <row r="616" s="204" customFormat="1" x14ac:dyDescent="0.3"/>
    <row r="617" s="204" customFormat="1" x14ac:dyDescent="0.3"/>
    <row r="618" s="204" customFormat="1" x14ac:dyDescent="0.3"/>
    <row r="619" s="204" customFormat="1" x14ac:dyDescent="0.3"/>
    <row r="620" s="204" customFormat="1" x14ac:dyDescent="0.3"/>
    <row r="621" s="204" customFormat="1" x14ac:dyDescent="0.3"/>
    <row r="622" s="204" customFormat="1" x14ac:dyDescent="0.3"/>
    <row r="623" s="204" customFormat="1" x14ac:dyDescent="0.3"/>
    <row r="624" s="204" customFormat="1" x14ac:dyDescent="0.3"/>
    <row r="625" s="204" customFormat="1" x14ac:dyDescent="0.3"/>
    <row r="626" s="204" customFormat="1" x14ac:dyDescent="0.3"/>
    <row r="627" s="204" customFormat="1" x14ac:dyDescent="0.3"/>
    <row r="628" s="204" customFormat="1" x14ac:dyDescent="0.3"/>
    <row r="629" s="204" customFormat="1" x14ac:dyDescent="0.3"/>
    <row r="630" s="204" customFormat="1" x14ac:dyDescent="0.3"/>
    <row r="631" s="204" customFormat="1" x14ac:dyDescent="0.3"/>
    <row r="632" s="204" customFormat="1" x14ac:dyDescent="0.3"/>
    <row r="633" s="204" customFormat="1" x14ac:dyDescent="0.3"/>
    <row r="634" s="204" customFormat="1" x14ac:dyDescent="0.3"/>
    <row r="635" s="204" customFormat="1" x14ac:dyDescent="0.3"/>
    <row r="636" s="204" customFormat="1" x14ac:dyDescent="0.3"/>
    <row r="637" s="204" customFormat="1" x14ac:dyDescent="0.3"/>
    <row r="638" s="204" customFormat="1" x14ac:dyDescent="0.3"/>
    <row r="639" s="204" customFormat="1" x14ac:dyDescent="0.3"/>
    <row r="640" s="204" customFormat="1" x14ac:dyDescent="0.3"/>
    <row r="641" s="204" customFormat="1" x14ac:dyDescent="0.3"/>
    <row r="642" s="204" customFormat="1" x14ac:dyDescent="0.3"/>
    <row r="643" s="204" customFormat="1" x14ac:dyDescent="0.3"/>
    <row r="644" s="204" customFormat="1" x14ac:dyDescent="0.3"/>
    <row r="645" s="204" customFormat="1" x14ac:dyDescent="0.3"/>
    <row r="646" s="204" customFormat="1" x14ac:dyDescent="0.3"/>
    <row r="647" s="204" customFormat="1" x14ac:dyDescent="0.3"/>
    <row r="648" s="204" customFormat="1" x14ac:dyDescent="0.3"/>
    <row r="649" s="204" customFormat="1" x14ac:dyDescent="0.3"/>
    <row r="650" s="204" customFormat="1" x14ac:dyDescent="0.3"/>
    <row r="651" s="204" customFormat="1" x14ac:dyDescent="0.3"/>
    <row r="652" s="204" customFormat="1" x14ac:dyDescent="0.3"/>
    <row r="653" s="204" customFormat="1" x14ac:dyDescent="0.3"/>
    <row r="654" s="204" customFormat="1" x14ac:dyDescent="0.3"/>
    <row r="655" s="204" customFormat="1" x14ac:dyDescent="0.3"/>
    <row r="656" s="204" customFormat="1" x14ac:dyDescent="0.3"/>
    <row r="657" s="204" customFormat="1" x14ac:dyDescent="0.3"/>
    <row r="658" s="204" customFormat="1" x14ac:dyDescent="0.3"/>
    <row r="659" s="204" customFormat="1" x14ac:dyDescent="0.3"/>
    <row r="660" s="204" customFormat="1" x14ac:dyDescent="0.3"/>
    <row r="661" s="204" customFormat="1" x14ac:dyDescent="0.3"/>
    <row r="662" s="204" customFormat="1" x14ac:dyDescent="0.3"/>
    <row r="663" s="204" customFormat="1" x14ac:dyDescent="0.3"/>
    <row r="664" s="204" customFormat="1" x14ac:dyDescent="0.3"/>
    <row r="665" s="204" customFormat="1" x14ac:dyDescent="0.3"/>
    <row r="666" s="204" customFormat="1" x14ac:dyDescent="0.3"/>
    <row r="667" s="204" customFormat="1" x14ac:dyDescent="0.3"/>
    <row r="668" s="204" customFormat="1" x14ac:dyDescent="0.3"/>
    <row r="669" s="204" customFormat="1" x14ac:dyDescent="0.3"/>
    <row r="670" s="204" customFormat="1" x14ac:dyDescent="0.3"/>
    <row r="671" s="204" customFormat="1" x14ac:dyDescent="0.3"/>
    <row r="672" s="204" customFormat="1" x14ac:dyDescent="0.3"/>
    <row r="673" s="204" customFormat="1" x14ac:dyDescent="0.3"/>
    <row r="674" s="204" customFormat="1" x14ac:dyDescent="0.3"/>
    <row r="675" s="204" customFormat="1" x14ac:dyDescent="0.3"/>
    <row r="676" s="204" customFormat="1" x14ac:dyDescent="0.3"/>
    <row r="677" s="204" customFormat="1" x14ac:dyDescent="0.3"/>
    <row r="678" s="204" customFormat="1" x14ac:dyDescent="0.3"/>
    <row r="679" s="204" customFormat="1" x14ac:dyDescent="0.3"/>
    <row r="680" s="204" customFormat="1" x14ac:dyDescent="0.3"/>
    <row r="681" s="204" customFormat="1" x14ac:dyDescent="0.3"/>
    <row r="682" s="204" customFormat="1" x14ac:dyDescent="0.3"/>
    <row r="683" s="204" customFormat="1" x14ac:dyDescent="0.3"/>
    <row r="684" s="204" customFormat="1" x14ac:dyDescent="0.3"/>
    <row r="685" s="204" customFormat="1" x14ac:dyDescent="0.3"/>
    <row r="686" s="204" customFormat="1" x14ac:dyDescent="0.3"/>
    <row r="687" s="204" customFormat="1" x14ac:dyDescent="0.3"/>
    <row r="688" s="204" customFormat="1" x14ac:dyDescent="0.3"/>
    <row r="689" s="204" customFormat="1" x14ac:dyDescent="0.3"/>
    <row r="690" s="204" customFormat="1" x14ac:dyDescent="0.3"/>
    <row r="691" s="204" customFormat="1" x14ac:dyDescent="0.3"/>
    <row r="692" s="204" customFormat="1" x14ac:dyDescent="0.3"/>
    <row r="693" s="204" customFormat="1" x14ac:dyDescent="0.3"/>
    <row r="694" s="204" customFormat="1" x14ac:dyDescent="0.3"/>
    <row r="695" s="204" customFormat="1" x14ac:dyDescent="0.3"/>
    <row r="696" s="204" customFormat="1" x14ac:dyDescent="0.3"/>
    <row r="697" s="204" customFormat="1" x14ac:dyDescent="0.3"/>
    <row r="698" s="204" customFormat="1" x14ac:dyDescent="0.3"/>
    <row r="699" s="204" customFormat="1" x14ac:dyDescent="0.3"/>
    <row r="700" s="204" customFormat="1" x14ac:dyDescent="0.3"/>
    <row r="701" s="204" customFormat="1" x14ac:dyDescent="0.3"/>
    <row r="702" s="204" customFormat="1" x14ac:dyDescent="0.3"/>
    <row r="703" s="204" customFormat="1" x14ac:dyDescent="0.3"/>
    <row r="704" s="204" customFormat="1" x14ac:dyDescent="0.3"/>
    <row r="705" s="204" customFormat="1" x14ac:dyDescent="0.3"/>
    <row r="706" s="204" customFormat="1" x14ac:dyDescent="0.3"/>
    <row r="707" s="204" customFormat="1" x14ac:dyDescent="0.3"/>
    <row r="708" s="204" customFormat="1" x14ac:dyDescent="0.3"/>
    <row r="709" s="204" customFormat="1" x14ac:dyDescent="0.3"/>
    <row r="710" s="204" customFormat="1" x14ac:dyDescent="0.3"/>
    <row r="711" s="204" customFormat="1" x14ac:dyDescent="0.3"/>
    <row r="712" s="204" customFormat="1" x14ac:dyDescent="0.3"/>
    <row r="713" s="204" customFormat="1" x14ac:dyDescent="0.3"/>
    <row r="714" s="204" customFormat="1" x14ac:dyDescent="0.3"/>
    <row r="715" s="204" customFormat="1" x14ac:dyDescent="0.3"/>
    <row r="716" s="204" customFormat="1" x14ac:dyDescent="0.3"/>
    <row r="717" s="204" customFormat="1" x14ac:dyDescent="0.3"/>
    <row r="718" s="204" customFormat="1" x14ac:dyDescent="0.3"/>
    <row r="719" s="204" customFormat="1" x14ac:dyDescent="0.3"/>
    <row r="720" s="204" customFormat="1" x14ac:dyDescent="0.3"/>
    <row r="721" s="204" customFormat="1" x14ac:dyDescent="0.3"/>
    <row r="722" s="204" customFormat="1" x14ac:dyDescent="0.3"/>
    <row r="723" s="204" customFormat="1" x14ac:dyDescent="0.3"/>
    <row r="724" s="204" customFormat="1" x14ac:dyDescent="0.3"/>
    <row r="725" s="204" customFormat="1" x14ac:dyDescent="0.3"/>
    <row r="726" s="204" customFormat="1" x14ac:dyDescent="0.3"/>
    <row r="727" s="204" customFormat="1" x14ac:dyDescent="0.3"/>
    <row r="728" s="204" customFormat="1" x14ac:dyDescent="0.3"/>
    <row r="729" s="204" customFormat="1" x14ac:dyDescent="0.3"/>
    <row r="730" s="204" customFormat="1" x14ac:dyDescent="0.3"/>
    <row r="731" s="204" customFormat="1" x14ac:dyDescent="0.3"/>
    <row r="732" s="204" customFormat="1" x14ac:dyDescent="0.3"/>
    <row r="733" s="204" customFormat="1" x14ac:dyDescent="0.3"/>
    <row r="734" s="204" customFormat="1" x14ac:dyDescent="0.3"/>
    <row r="735" s="204" customFormat="1" x14ac:dyDescent="0.3"/>
    <row r="736" s="204" customFormat="1" x14ac:dyDescent="0.3"/>
    <row r="737" s="204" customFormat="1" x14ac:dyDescent="0.3"/>
    <row r="738" s="204" customFormat="1" x14ac:dyDescent="0.3"/>
    <row r="739" s="204" customFormat="1" x14ac:dyDescent="0.3"/>
    <row r="740" s="204" customFormat="1" x14ac:dyDescent="0.3"/>
    <row r="741" s="204" customFormat="1" x14ac:dyDescent="0.3"/>
    <row r="742" s="204" customFormat="1" x14ac:dyDescent="0.3"/>
    <row r="743" s="204" customFormat="1" x14ac:dyDescent="0.3"/>
    <row r="744" s="204" customFormat="1" x14ac:dyDescent="0.3"/>
    <row r="745" s="204" customFormat="1" x14ac:dyDescent="0.3"/>
    <row r="746" s="204" customFormat="1" x14ac:dyDescent="0.3"/>
    <row r="747" s="204" customFormat="1" x14ac:dyDescent="0.3"/>
    <row r="748" s="204" customFormat="1" x14ac:dyDescent="0.3"/>
    <row r="749" s="204" customFormat="1" x14ac:dyDescent="0.3"/>
    <row r="750" s="204" customFormat="1" x14ac:dyDescent="0.3"/>
    <row r="751" s="204" customFormat="1" x14ac:dyDescent="0.3"/>
    <row r="752" s="204" customFormat="1" x14ac:dyDescent="0.3"/>
    <row r="753" s="204" customFormat="1" x14ac:dyDescent="0.3"/>
    <row r="754" s="204" customFormat="1" x14ac:dyDescent="0.3"/>
    <row r="755" s="204" customFormat="1" x14ac:dyDescent="0.3"/>
    <row r="756" s="204" customFormat="1" x14ac:dyDescent="0.3"/>
    <row r="757" s="204" customFormat="1" x14ac:dyDescent="0.3"/>
    <row r="758" s="204" customFormat="1" x14ac:dyDescent="0.3"/>
    <row r="759" s="204" customFormat="1" x14ac:dyDescent="0.3"/>
    <row r="760" s="204" customFormat="1" x14ac:dyDescent="0.3"/>
    <row r="761" s="204" customFormat="1" x14ac:dyDescent="0.3"/>
    <row r="762" s="204" customFormat="1" x14ac:dyDescent="0.3"/>
    <row r="763" s="204" customFormat="1" x14ac:dyDescent="0.3"/>
    <row r="764" s="204" customFormat="1" x14ac:dyDescent="0.3"/>
    <row r="765" s="204" customFormat="1" x14ac:dyDescent="0.3"/>
    <row r="766" s="204" customFormat="1" x14ac:dyDescent="0.3"/>
    <row r="767" s="204" customFormat="1" x14ac:dyDescent="0.3"/>
    <row r="768" s="204" customFormat="1" x14ac:dyDescent="0.3"/>
    <row r="769" s="204" customFormat="1" x14ac:dyDescent="0.3"/>
    <row r="770" s="204" customFormat="1" x14ac:dyDescent="0.3"/>
    <row r="771" s="204" customFormat="1" x14ac:dyDescent="0.3"/>
    <row r="772" s="204" customFormat="1" x14ac:dyDescent="0.3"/>
    <row r="773" s="204" customFormat="1" x14ac:dyDescent="0.3"/>
    <row r="774" s="204" customFormat="1" x14ac:dyDescent="0.3"/>
    <row r="775" s="204" customFormat="1" x14ac:dyDescent="0.3"/>
    <row r="776" s="204" customFormat="1" x14ac:dyDescent="0.3"/>
    <row r="777" s="204" customFormat="1" x14ac:dyDescent="0.3"/>
    <row r="778" s="204" customFormat="1" x14ac:dyDescent="0.3"/>
    <row r="779" s="204" customFormat="1" x14ac:dyDescent="0.3"/>
    <row r="780" s="204" customFormat="1" x14ac:dyDescent="0.3"/>
    <row r="781" s="204" customFormat="1" x14ac:dyDescent="0.3"/>
    <row r="782" s="204" customFormat="1" x14ac:dyDescent="0.3"/>
    <row r="783" s="204" customFormat="1" x14ac:dyDescent="0.3"/>
    <row r="784" s="204" customFormat="1" x14ac:dyDescent="0.3"/>
    <row r="785" s="204" customFormat="1" x14ac:dyDescent="0.3"/>
    <row r="786" s="204" customFormat="1" x14ac:dyDescent="0.3"/>
    <row r="787" s="204" customFormat="1" x14ac:dyDescent="0.3"/>
    <row r="788" s="204" customFormat="1" x14ac:dyDescent="0.3"/>
    <row r="789" s="204" customFormat="1" x14ac:dyDescent="0.3"/>
    <row r="790" s="204" customFormat="1" x14ac:dyDescent="0.3"/>
    <row r="791" s="204" customFormat="1" x14ac:dyDescent="0.3"/>
    <row r="792" s="204" customFormat="1" x14ac:dyDescent="0.3"/>
    <row r="793" s="204" customFormat="1" x14ac:dyDescent="0.3"/>
    <row r="794" s="204" customFormat="1" x14ac:dyDescent="0.3"/>
    <row r="795" s="204" customFormat="1" x14ac:dyDescent="0.3"/>
    <row r="796" s="204" customFormat="1" x14ac:dyDescent="0.3"/>
    <row r="797" s="204" customFormat="1" x14ac:dyDescent="0.3"/>
    <row r="798" s="204" customFormat="1" x14ac:dyDescent="0.3"/>
    <row r="799" s="204" customFormat="1" x14ac:dyDescent="0.3"/>
    <row r="800" s="204" customFormat="1" x14ac:dyDescent="0.3"/>
    <row r="801" s="204" customFormat="1" x14ac:dyDescent="0.3"/>
    <row r="802" s="204" customFormat="1" x14ac:dyDescent="0.3"/>
    <row r="803" s="204" customFormat="1" x14ac:dyDescent="0.3"/>
    <row r="804" s="204" customFormat="1" x14ac:dyDescent="0.3"/>
    <row r="805" s="204" customFormat="1" x14ac:dyDescent="0.3"/>
    <row r="806" s="204" customFormat="1" x14ac:dyDescent="0.3"/>
    <row r="807" s="204" customFormat="1" x14ac:dyDescent="0.3"/>
    <row r="808" s="204" customFormat="1" x14ac:dyDescent="0.3"/>
    <row r="809" s="204" customFormat="1" x14ac:dyDescent="0.3"/>
    <row r="810" s="204" customFormat="1" x14ac:dyDescent="0.3"/>
    <row r="811" s="204" customFormat="1" x14ac:dyDescent="0.3"/>
    <row r="812" s="204" customFormat="1" x14ac:dyDescent="0.3"/>
    <row r="813" s="204" customFormat="1" x14ac:dyDescent="0.3"/>
    <row r="814" s="204" customFormat="1" x14ac:dyDescent="0.3"/>
    <row r="815" s="204" customFormat="1" x14ac:dyDescent="0.3"/>
    <row r="816" s="204" customFormat="1" x14ac:dyDescent="0.3"/>
    <row r="817" s="204" customFormat="1" x14ac:dyDescent="0.3"/>
    <row r="818" s="204" customFormat="1" x14ac:dyDescent="0.3"/>
    <row r="819" s="204" customFormat="1" x14ac:dyDescent="0.3"/>
    <row r="820" s="204" customFormat="1" x14ac:dyDescent="0.3"/>
    <row r="821" s="204" customFormat="1" x14ac:dyDescent="0.3"/>
    <row r="822" s="204" customFormat="1" x14ac:dyDescent="0.3"/>
    <row r="823" s="204" customFormat="1" x14ac:dyDescent="0.3"/>
    <row r="824" s="204" customFormat="1" x14ac:dyDescent="0.3"/>
    <row r="825" s="204" customFormat="1" x14ac:dyDescent="0.3"/>
    <row r="826" s="204" customFormat="1" x14ac:dyDescent="0.3"/>
    <row r="827" s="204" customFormat="1" x14ac:dyDescent="0.3"/>
    <row r="828" s="204" customFormat="1" x14ac:dyDescent="0.3"/>
    <row r="829" s="204" customFormat="1" x14ac:dyDescent="0.3"/>
    <row r="830" s="204" customFormat="1" x14ac:dyDescent="0.3"/>
    <row r="831" s="204" customFormat="1" x14ac:dyDescent="0.3"/>
    <row r="832" s="204" customFormat="1" x14ac:dyDescent="0.3"/>
    <row r="833" s="204" customFormat="1" x14ac:dyDescent="0.3"/>
    <row r="834" s="204" customFormat="1" x14ac:dyDescent="0.3"/>
    <row r="835" s="204" customFormat="1" x14ac:dyDescent="0.3"/>
    <row r="836" s="204" customFormat="1" x14ac:dyDescent="0.3"/>
    <row r="837" s="204" customFormat="1" x14ac:dyDescent="0.3"/>
    <row r="838" s="204" customFormat="1" x14ac:dyDescent="0.3"/>
    <row r="839" s="204" customFormat="1" x14ac:dyDescent="0.3"/>
    <row r="840" s="204" customFormat="1" x14ac:dyDescent="0.3"/>
    <row r="841" s="204" customFormat="1" x14ac:dyDescent="0.3"/>
    <row r="842" s="204" customFormat="1" x14ac:dyDescent="0.3"/>
    <row r="843" s="204" customFormat="1" x14ac:dyDescent="0.3"/>
    <row r="844" s="204" customFormat="1" x14ac:dyDescent="0.3"/>
    <row r="845" s="204" customFormat="1" x14ac:dyDescent="0.3"/>
    <row r="846" s="204" customFormat="1" x14ac:dyDescent="0.3"/>
    <row r="847" s="204" customFormat="1" x14ac:dyDescent="0.3"/>
    <row r="848" s="204" customFormat="1" x14ac:dyDescent="0.3"/>
    <row r="849" s="204" customFormat="1" x14ac:dyDescent="0.3"/>
    <row r="850" s="204" customFormat="1" x14ac:dyDescent="0.3"/>
    <row r="851" s="204" customFormat="1" x14ac:dyDescent="0.3"/>
    <row r="852" s="204" customFormat="1" x14ac:dyDescent="0.3"/>
    <row r="853" s="204" customFormat="1" x14ac:dyDescent="0.3"/>
    <row r="854" s="204" customFormat="1" x14ac:dyDescent="0.3"/>
    <row r="855" s="204" customFormat="1" x14ac:dyDescent="0.3"/>
    <row r="856" s="204" customFormat="1" x14ac:dyDescent="0.3"/>
    <row r="857" s="204" customFormat="1" x14ac:dyDescent="0.3"/>
    <row r="858" s="204" customFormat="1" x14ac:dyDescent="0.3"/>
    <row r="859" s="204" customFormat="1" x14ac:dyDescent="0.3"/>
    <row r="860" s="204" customFormat="1" x14ac:dyDescent="0.3"/>
    <row r="861" s="204" customFormat="1" x14ac:dyDescent="0.3"/>
    <row r="862" s="204" customFormat="1" x14ac:dyDescent="0.3"/>
  </sheetData>
  <sortState ref="A21:M23">
    <sortCondition ref="B21:B23"/>
  </sortState>
  <mergeCells count="6">
    <mergeCell ref="B20:F20"/>
    <mergeCell ref="J20:K20"/>
    <mergeCell ref="B15:F15"/>
    <mergeCell ref="J15:K15"/>
    <mergeCell ref="C11:D11"/>
    <mergeCell ref="C12:D12"/>
  </mergeCells>
  <pageMargins left="0.7" right="0.7" top="0.62" bottom="0.32" header="0.3" footer="0.3"/>
  <pageSetup scale="71" fitToHeight="0" orientation="landscape" horizontalDpi="1200" verticalDpi="1200" r:id="rId1"/>
  <headerFooter>
    <oddHeader>&amp;R&amp;"Arial,Bold"C N H | K E Y  C L U B&amp;"Arial,Regular"
Club Directory</oddHeader>
  </headerFooter>
  <ignoredErrors>
    <ignoredError sqref="A24:A60 A61:A6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sheetPr>
  <dimension ref="A1:BL109"/>
  <sheetViews>
    <sheetView view="pageBreakPreview" zoomScaleNormal="100" zoomScaleSheetLayoutView="100" workbookViewId="0">
      <selection activeCell="AN9" sqref="AN9"/>
    </sheetView>
  </sheetViews>
  <sheetFormatPr defaultColWidth="5.7109375" defaultRowHeight="14.25" x14ac:dyDescent="0.3"/>
  <cols>
    <col min="1" max="1" width="4.140625" style="152" customWidth="1"/>
    <col min="2" max="2" width="24.7109375" style="152" customWidth="1"/>
    <col min="3" max="3" width="1.5703125" style="148" customWidth="1"/>
    <col min="4" max="4" width="5" style="152" customWidth="1"/>
    <col min="5" max="5" width="12.85546875" style="214" bestFit="1" customWidth="1"/>
    <col min="6" max="63" width="5.7109375" style="238"/>
    <col min="64" max="64" width="9.85546875" style="152" customWidth="1"/>
    <col min="65" max="16384" width="5.7109375" style="152"/>
  </cols>
  <sheetData>
    <row r="1" spans="1:64" x14ac:dyDescent="0.3">
      <c r="B1" s="152" t="s">
        <v>509</v>
      </c>
    </row>
    <row r="2" spans="1:64" x14ac:dyDescent="0.3">
      <c r="B2" s="316" t="s">
        <v>510</v>
      </c>
      <c r="C2" s="173"/>
      <c r="D2" s="316"/>
      <c r="F2" s="214"/>
      <c r="G2" s="214"/>
      <c r="H2" s="214"/>
      <c r="I2" s="364" t="s">
        <v>656</v>
      </c>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row>
    <row r="3" spans="1:64" x14ac:dyDescent="0.3">
      <c r="B3" s="316" t="s">
        <v>650</v>
      </c>
      <c r="C3" s="173"/>
      <c r="D3" s="316"/>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row>
    <row r="4" spans="1:64" x14ac:dyDescent="0.3">
      <c r="B4" s="316" t="s">
        <v>646</v>
      </c>
      <c r="C4" s="173"/>
      <c r="D4" s="316"/>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row>
    <row r="5" spans="1:64" x14ac:dyDescent="0.3">
      <c r="B5" s="326" t="s">
        <v>657</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7"/>
      <c r="AI5" s="327"/>
      <c r="AJ5" s="327"/>
      <c r="AK5" s="327"/>
      <c r="AL5" s="327"/>
      <c r="AM5" s="327"/>
      <c r="AN5" s="327"/>
      <c r="AO5" s="327"/>
      <c r="AP5" s="327"/>
      <c r="AQ5" s="327"/>
      <c r="AR5" s="327"/>
    </row>
    <row r="6" spans="1:64" s="148" customFormat="1" x14ac:dyDescent="0.3">
      <c r="B6" s="173" t="s">
        <v>346</v>
      </c>
      <c r="C6" s="173"/>
      <c r="D6" s="235"/>
      <c r="E6" s="225"/>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row>
    <row r="7" spans="1:64" s="226" customFormat="1" ht="79.5" customHeight="1" x14ac:dyDescent="0.25">
      <c r="B7" s="227" t="s">
        <v>2</v>
      </c>
      <c r="C7" s="228"/>
      <c r="D7" s="227" t="s">
        <v>558</v>
      </c>
      <c r="E7" s="229" t="s">
        <v>348</v>
      </c>
      <c r="F7" s="240" t="s">
        <v>651</v>
      </c>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26" t="s">
        <v>521</v>
      </c>
    </row>
    <row r="8" spans="1:64" s="230" customFormat="1" ht="15" thickBot="1" x14ac:dyDescent="0.35">
      <c r="B8" s="231" t="s">
        <v>502</v>
      </c>
      <c r="C8" s="232"/>
      <c r="D8" s="231"/>
      <c r="E8" s="233" t="s">
        <v>347</v>
      </c>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row>
    <row r="9" spans="1:64" s="234" customFormat="1" ht="13.5" x14ac:dyDescent="0.25">
      <c r="A9" s="234" t="s">
        <v>523</v>
      </c>
      <c r="B9" s="235" t="s">
        <v>522</v>
      </c>
      <c r="C9" s="235"/>
      <c r="D9" s="235"/>
      <c r="E9" s="236" t="s">
        <v>535</v>
      </c>
      <c r="F9" s="320">
        <f>SUM(F10:F109)</f>
        <v>0</v>
      </c>
      <c r="G9" s="320">
        <f t="shared" ref="G9:BK9" si="0">SUM(G10:G109)</f>
        <v>0</v>
      </c>
      <c r="H9" s="320">
        <f t="shared" si="0"/>
        <v>0</v>
      </c>
      <c r="I9" s="320">
        <f t="shared" si="0"/>
        <v>0</v>
      </c>
      <c r="J9" s="320">
        <f t="shared" si="0"/>
        <v>0</v>
      </c>
      <c r="K9" s="320">
        <f t="shared" si="0"/>
        <v>0</v>
      </c>
      <c r="L9" s="320">
        <f t="shared" si="0"/>
        <v>0</v>
      </c>
      <c r="M9" s="320">
        <f t="shared" si="0"/>
        <v>0</v>
      </c>
      <c r="N9" s="320">
        <f t="shared" si="0"/>
        <v>0</v>
      </c>
      <c r="O9" s="320">
        <f t="shared" si="0"/>
        <v>0</v>
      </c>
      <c r="P9" s="320">
        <f t="shared" si="0"/>
        <v>0</v>
      </c>
      <c r="Q9" s="320">
        <f t="shared" si="0"/>
        <v>0</v>
      </c>
      <c r="R9" s="320">
        <f t="shared" si="0"/>
        <v>0</v>
      </c>
      <c r="S9" s="320">
        <f t="shared" si="0"/>
        <v>0</v>
      </c>
      <c r="T9" s="320">
        <f t="shared" si="0"/>
        <v>0</v>
      </c>
      <c r="U9" s="320">
        <f t="shared" si="0"/>
        <v>0</v>
      </c>
      <c r="V9" s="320">
        <f t="shared" si="0"/>
        <v>0</v>
      </c>
      <c r="W9" s="320">
        <f t="shared" si="0"/>
        <v>0</v>
      </c>
      <c r="X9" s="320">
        <f t="shared" si="0"/>
        <v>0</v>
      </c>
      <c r="Y9" s="320">
        <f t="shared" si="0"/>
        <v>0</v>
      </c>
      <c r="Z9" s="320">
        <f t="shared" si="0"/>
        <v>0</v>
      </c>
      <c r="AA9" s="320">
        <f t="shared" si="0"/>
        <v>0</v>
      </c>
      <c r="AB9" s="320">
        <f t="shared" si="0"/>
        <v>0</v>
      </c>
      <c r="AC9" s="320">
        <f t="shared" si="0"/>
        <v>0</v>
      </c>
      <c r="AD9" s="320">
        <f t="shared" si="0"/>
        <v>0</v>
      </c>
      <c r="AE9" s="320">
        <f t="shared" si="0"/>
        <v>0</v>
      </c>
      <c r="AF9" s="320">
        <f t="shared" si="0"/>
        <v>0</v>
      </c>
      <c r="AG9" s="320">
        <f t="shared" si="0"/>
        <v>0</v>
      </c>
      <c r="AH9" s="320">
        <f t="shared" si="0"/>
        <v>0</v>
      </c>
      <c r="AI9" s="320">
        <f t="shared" si="0"/>
        <v>0</v>
      </c>
      <c r="AJ9" s="320">
        <f t="shared" si="0"/>
        <v>0</v>
      </c>
      <c r="AK9" s="320">
        <f t="shared" si="0"/>
        <v>0</v>
      </c>
      <c r="AL9" s="320">
        <f t="shared" si="0"/>
        <v>0</v>
      </c>
      <c r="AM9" s="320">
        <f t="shared" si="0"/>
        <v>0</v>
      </c>
      <c r="AN9" s="320">
        <f t="shared" si="0"/>
        <v>0</v>
      </c>
      <c r="AO9" s="320">
        <f t="shared" si="0"/>
        <v>0</v>
      </c>
      <c r="AP9" s="320">
        <f t="shared" si="0"/>
        <v>0</v>
      </c>
      <c r="AQ9" s="320">
        <f t="shared" si="0"/>
        <v>0</v>
      </c>
      <c r="AR9" s="320">
        <f t="shared" si="0"/>
        <v>0</v>
      </c>
      <c r="AS9" s="320">
        <f t="shared" si="0"/>
        <v>0</v>
      </c>
      <c r="AT9" s="320">
        <f t="shared" si="0"/>
        <v>0</v>
      </c>
      <c r="AU9" s="320">
        <f t="shared" si="0"/>
        <v>0</v>
      </c>
      <c r="AV9" s="320">
        <f t="shared" si="0"/>
        <v>0</v>
      </c>
      <c r="AW9" s="320">
        <f t="shared" si="0"/>
        <v>0</v>
      </c>
      <c r="AX9" s="320">
        <f t="shared" si="0"/>
        <v>0</v>
      </c>
      <c r="AY9" s="320">
        <f t="shared" si="0"/>
        <v>0</v>
      </c>
      <c r="AZ9" s="320">
        <f t="shared" si="0"/>
        <v>0</v>
      </c>
      <c r="BA9" s="320">
        <f t="shared" si="0"/>
        <v>0</v>
      </c>
      <c r="BB9" s="320">
        <f t="shared" si="0"/>
        <v>0</v>
      </c>
      <c r="BC9" s="320">
        <f t="shared" si="0"/>
        <v>0</v>
      </c>
      <c r="BD9" s="320">
        <f t="shared" si="0"/>
        <v>0</v>
      </c>
      <c r="BE9" s="320">
        <f t="shared" si="0"/>
        <v>0</v>
      </c>
      <c r="BF9" s="320">
        <f t="shared" si="0"/>
        <v>0</v>
      </c>
      <c r="BG9" s="320">
        <f t="shared" si="0"/>
        <v>0</v>
      </c>
      <c r="BH9" s="320">
        <f t="shared" si="0"/>
        <v>0</v>
      </c>
      <c r="BI9" s="320">
        <f t="shared" si="0"/>
        <v>0</v>
      </c>
      <c r="BJ9" s="320">
        <f t="shared" si="0"/>
        <v>0</v>
      </c>
      <c r="BK9" s="320">
        <f t="shared" si="0"/>
        <v>0</v>
      </c>
      <c r="BL9" s="234">
        <f t="shared" ref="BL9:BL40" si="1">SUM(F9:BK9)</f>
        <v>0</v>
      </c>
    </row>
    <row r="10" spans="1:64" x14ac:dyDescent="0.3">
      <c r="A10" s="152">
        <f>1+A8</f>
        <v>1</v>
      </c>
      <c r="B10" s="152" t="str">
        <f>IF('Club Roster-Directory'!B21="","",'Club Roster-Directory'!B21)</f>
        <v/>
      </c>
      <c r="D10" s="152" t="str">
        <f>IF('Club Roster-Directory'!K21="","",'Club Roster-Directory'!K21)</f>
        <v/>
      </c>
      <c r="E10" s="214">
        <f>BL10</f>
        <v>0</v>
      </c>
      <c r="BL10" s="237">
        <f t="shared" si="1"/>
        <v>0</v>
      </c>
    </row>
    <row r="11" spans="1:64" x14ac:dyDescent="0.3">
      <c r="A11" s="152">
        <f t="shared" ref="A11:A74" si="2">1+A10</f>
        <v>2</v>
      </c>
      <c r="B11" s="152" t="str">
        <f>IF('Club Roster-Directory'!B22="","",'Club Roster-Directory'!B22)</f>
        <v/>
      </c>
      <c r="D11" s="152" t="str">
        <f>IF('Club Roster-Directory'!K22="","",'Club Roster-Directory'!K22)</f>
        <v/>
      </c>
      <c r="E11" s="214">
        <f t="shared" ref="E11:E74" si="3">BL11</f>
        <v>0</v>
      </c>
      <c r="BL11" s="237">
        <f t="shared" si="1"/>
        <v>0</v>
      </c>
    </row>
    <row r="12" spans="1:64" x14ac:dyDescent="0.3">
      <c r="A12" s="152">
        <f t="shared" si="2"/>
        <v>3</v>
      </c>
      <c r="B12" s="152" t="str">
        <f>IF('Club Roster-Directory'!B23="","",'Club Roster-Directory'!B23)</f>
        <v/>
      </c>
      <c r="D12" s="152" t="str">
        <f>IF('Club Roster-Directory'!K23="","",'Club Roster-Directory'!K23)</f>
        <v/>
      </c>
      <c r="E12" s="214">
        <f t="shared" si="3"/>
        <v>0</v>
      </c>
      <c r="BL12" s="237">
        <f t="shared" si="1"/>
        <v>0</v>
      </c>
    </row>
    <row r="13" spans="1:64" x14ac:dyDescent="0.3">
      <c r="A13" s="152">
        <f t="shared" si="2"/>
        <v>4</v>
      </c>
      <c r="B13" s="152" t="str">
        <f>IF('Club Roster-Directory'!B24="","",'Club Roster-Directory'!B24)</f>
        <v/>
      </c>
      <c r="D13" s="152" t="str">
        <f>IF('Club Roster-Directory'!K24="","",'Club Roster-Directory'!K24)</f>
        <v/>
      </c>
      <c r="E13" s="214">
        <f t="shared" si="3"/>
        <v>0</v>
      </c>
      <c r="BL13" s="237">
        <f t="shared" si="1"/>
        <v>0</v>
      </c>
    </row>
    <row r="14" spans="1:64" x14ac:dyDescent="0.3">
      <c r="A14" s="152">
        <f t="shared" si="2"/>
        <v>5</v>
      </c>
      <c r="B14" s="152" t="str">
        <f>IF('Club Roster-Directory'!B25="","",'Club Roster-Directory'!B25)</f>
        <v/>
      </c>
      <c r="D14" s="152" t="str">
        <f>IF('Club Roster-Directory'!K25="","",'Club Roster-Directory'!K25)</f>
        <v/>
      </c>
      <c r="E14" s="214">
        <f t="shared" si="3"/>
        <v>0</v>
      </c>
      <c r="BL14" s="237">
        <f t="shared" si="1"/>
        <v>0</v>
      </c>
    </row>
    <row r="15" spans="1:64" x14ac:dyDescent="0.3">
      <c r="A15" s="152">
        <f t="shared" si="2"/>
        <v>6</v>
      </c>
      <c r="B15" s="152" t="str">
        <f>IF('Club Roster-Directory'!B26="","",'Club Roster-Directory'!B26)</f>
        <v/>
      </c>
      <c r="D15" s="152" t="str">
        <f>IF('Club Roster-Directory'!K26="","",'Club Roster-Directory'!K26)</f>
        <v/>
      </c>
      <c r="E15" s="214">
        <f t="shared" si="3"/>
        <v>0</v>
      </c>
      <c r="BL15" s="237">
        <f t="shared" si="1"/>
        <v>0</v>
      </c>
    </row>
    <row r="16" spans="1:64" x14ac:dyDescent="0.3">
      <c r="A16" s="152">
        <f t="shared" si="2"/>
        <v>7</v>
      </c>
      <c r="B16" s="152" t="str">
        <f>IF('Club Roster-Directory'!B27="","",'Club Roster-Directory'!B27)</f>
        <v/>
      </c>
      <c r="D16" s="152" t="str">
        <f>IF('Club Roster-Directory'!K27="","",'Club Roster-Directory'!K27)</f>
        <v/>
      </c>
      <c r="E16" s="214">
        <f t="shared" si="3"/>
        <v>0</v>
      </c>
      <c r="BL16" s="237">
        <f t="shared" si="1"/>
        <v>0</v>
      </c>
    </row>
    <row r="17" spans="1:64" x14ac:dyDescent="0.3">
      <c r="A17" s="152">
        <f t="shared" si="2"/>
        <v>8</v>
      </c>
      <c r="B17" s="152" t="str">
        <f>IF('Club Roster-Directory'!B28="","",'Club Roster-Directory'!B28)</f>
        <v/>
      </c>
      <c r="D17" s="152" t="str">
        <f>IF('Club Roster-Directory'!K28="","",'Club Roster-Directory'!K28)</f>
        <v/>
      </c>
      <c r="E17" s="214">
        <f t="shared" si="3"/>
        <v>0</v>
      </c>
      <c r="BL17" s="237">
        <f t="shared" si="1"/>
        <v>0</v>
      </c>
    </row>
    <row r="18" spans="1:64" x14ac:dyDescent="0.3">
      <c r="A18" s="152">
        <f t="shared" si="2"/>
        <v>9</v>
      </c>
      <c r="B18" s="152" t="str">
        <f>IF('Club Roster-Directory'!B29="","",'Club Roster-Directory'!B29)</f>
        <v/>
      </c>
      <c r="D18" s="152" t="str">
        <f>IF('Club Roster-Directory'!K29="","",'Club Roster-Directory'!K29)</f>
        <v/>
      </c>
      <c r="E18" s="214">
        <f t="shared" si="3"/>
        <v>0</v>
      </c>
      <c r="BL18" s="237">
        <f t="shared" si="1"/>
        <v>0</v>
      </c>
    </row>
    <row r="19" spans="1:64" x14ac:dyDescent="0.3">
      <c r="A19" s="152">
        <f t="shared" si="2"/>
        <v>10</v>
      </c>
      <c r="B19" s="152" t="str">
        <f>IF('Club Roster-Directory'!B30="","",'Club Roster-Directory'!B30)</f>
        <v/>
      </c>
      <c r="D19" s="152" t="str">
        <f>IF('Club Roster-Directory'!K30="","",'Club Roster-Directory'!K30)</f>
        <v/>
      </c>
      <c r="E19" s="214">
        <f t="shared" si="3"/>
        <v>0</v>
      </c>
      <c r="BL19" s="237">
        <f t="shared" si="1"/>
        <v>0</v>
      </c>
    </row>
    <row r="20" spans="1:64" x14ac:dyDescent="0.3">
      <c r="A20" s="152">
        <f t="shared" si="2"/>
        <v>11</v>
      </c>
      <c r="B20" s="152" t="str">
        <f>IF('Club Roster-Directory'!B31="","",'Club Roster-Directory'!B31)</f>
        <v/>
      </c>
      <c r="D20" s="152" t="str">
        <f>IF('Club Roster-Directory'!K31="","",'Club Roster-Directory'!K31)</f>
        <v/>
      </c>
      <c r="E20" s="214">
        <f t="shared" si="3"/>
        <v>0</v>
      </c>
      <c r="BL20" s="237">
        <f t="shared" si="1"/>
        <v>0</v>
      </c>
    </row>
    <row r="21" spans="1:64" x14ac:dyDescent="0.3">
      <c r="A21" s="152">
        <f t="shared" si="2"/>
        <v>12</v>
      </c>
      <c r="B21" s="152" t="str">
        <f>IF('Club Roster-Directory'!B32="","",'Club Roster-Directory'!B32)</f>
        <v/>
      </c>
      <c r="D21" s="152" t="str">
        <f>IF('Club Roster-Directory'!K32="","",'Club Roster-Directory'!K32)</f>
        <v/>
      </c>
      <c r="E21" s="214">
        <f t="shared" si="3"/>
        <v>0</v>
      </c>
      <c r="BL21" s="237">
        <f t="shared" si="1"/>
        <v>0</v>
      </c>
    </row>
    <row r="22" spans="1:64" x14ac:dyDescent="0.3">
      <c r="A22" s="152">
        <f t="shared" si="2"/>
        <v>13</v>
      </c>
      <c r="B22" s="152" t="str">
        <f>IF('Club Roster-Directory'!B33="","",'Club Roster-Directory'!B33)</f>
        <v/>
      </c>
      <c r="D22" s="152" t="str">
        <f>IF('Club Roster-Directory'!K33="","",'Club Roster-Directory'!K33)</f>
        <v/>
      </c>
      <c r="E22" s="214">
        <f t="shared" si="3"/>
        <v>0</v>
      </c>
      <c r="BL22" s="237">
        <f t="shared" si="1"/>
        <v>0</v>
      </c>
    </row>
    <row r="23" spans="1:64" x14ac:dyDescent="0.3">
      <c r="A23" s="152">
        <f t="shared" si="2"/>
        <v>14</v>
      </c>
      <c r="B23" s="152" t="str">
        <f>IF('Club Roster-Directory'!B34="","",'Club Roster-Directory'!B34)</f>
        <v/>
      </c>
      <c r="D23" s="152" t="str">
        <f>IF('Club Roster-Directory'!K34="","",'Club Roster-Directory'!K34)</f>
        <v/>
      </c>
      <c r="E23" s="214">
        <f t="shared" si="3"/>
        <v>0</v>
      </c>
      <c r="BL23" s="237">
        <f t="shared" si="1"/>
        <v>0</v>
      </c>
    </row>
    <row r="24" spans="1:64" x14ac:dyDescent="0.3">
      <c r="A24" s="152">
        <f t="shared" si="2"/>
        <v>15</v>
      </c>
      <c r="B24" s="152" t="str">
        <f>IF('Club Roster-Directory'!B35="","",'Club Roster-Directory'!B35)</f>
        <v/>
      </c>
      <c r="D24" s="152" t="str">
        <f>IF('Club Roster-Directory'!K35="","",'Club Roster-Directory'!K35)</f>
        <v/>
      </c>
      <c r="E24" s="214">
        <f t="shared" si="3"/>
        <v>0</v>
      </c>
      <c r="BL24" s="237">
        <f t="shared" si="1"/>
        <v>0</v>
      </c>
    </row>
    <row r="25" spans="1:64" x14ac:dyDescent="0.3">
      <c r="A25" s="152">
        <f t="shared" si="2"/>
        <v>16</v>
      </c>
      <c r="B25" s="152" t="str">
        <f>IF('Club Roster-Directory'!B36="","",'Club Roster-Directory'!B36)</f>
        <v/>
      </c>
      <c r="D25" s="152" t="str">
        <f>IF('Club Roster-Directory'!K36="","",'Club Roster-Directory'!K36)</f>
        <v/>
      </c>
      <c r="E25" s="214">
        <f t="shared" si="3"/>
        <v>0</v>
      </c>
      <c r="BL25" s="237">
        <f t="shared" si="1"/>
        <v>0</v>
      </c>
    </row>
    <row r="26" spans="1:64" x14ac:dyDescent="0.3">
      <c r="A26" s="152">
        <f t="shared" si="2"/>
        <v>17</v>
      </c>
      <c r="B26" s="152" t="str">
        <f>IF('Club Roster-Directory'!B37="","",'Club Roster-Directory'!B37)</f>
        <v/>
      </c>
      <c r="D26" s="152" t="str">
        <f>IF('Club Roster-Directory'!K37="","",'Club Roster-Directory'!K37)</f>
        <v/>
      </c>
      <c r="E26" s="214">
        <f t="shared" si="3"/>
        <v>0</v>
      </c>
      <c r="BL26" s="237">
        <f t="shared" si="1"/>
        <v>0</v>
      </c>
    </row>
    <row r="27" spans="1:64" x14ac:dyDescent="0.3">
      <c r="A27" s="152">
        <f t="shared" si="2"/>
        <v>18</v>
      </c>
      <c r="B27" s="152" t="str">
        <f>IF('Club Roster-Directory'!B38="","",'Club Roster-Directory'!B38)</f>
        <v/>
      </c>
      <c r="D27" s="152" t="str">
        <f>IF('Club Roster-Directory'!K38="","",'Club Roster-Directory'!K38)</f>
        <v/>
      </c>
      <c r="E27" s="214">
        <f t="shared" si="3"/>
        <v>0</v>
      </c>
      <c r="BL27" s="237">
        <f t="shared" si="1"/>
        <v>0</v>
      </c>
    </row>
    <row r="28" spans="1:64" x14ac:dyDescent="0.3">
      <c r="A28" s="152">
        <f t="shared" si="2"/>
        <v>19</v>
      </c>
      <c r="B28" s="152" t="str">
        <f>IF('Club Roster-Directory'!B39="","",'Club Roster-Directory'!B39)</f>
        <v/>
      </c>
      <c r="D28" s="152" t="str">
        <f>IF('Club Roster-Directory'!K39="","",'Club Roster-Directory'!K39)</f>
        <v/>
      </c>
      <c r="E28" s="214">
        <f t="shared" si="3"/>
        <v>0</v>
      </c>
      <c r="BL28" s="237">
        <f t="shared" si="1"/>
        <v>0</v>
      </c>
    </row>
    <row r="29" spans="1:64" x14ac:dyDescent="0.3">
      <c r="A29" s="152">
        <f t="shared" si="2"/>
        <v>20</v>
      </c>
      <c r="B29" s="152" t="str">
        <f>IF('Club Roster-Directory'!B40="","",'Club Roster-Directory'!B40)</f>
        <v/>
      </c>
      <c r="D29" s="152" t="str">
        <f>IF('Club Roster-Directory'!K40="","",'Club Roster-Directory'!K40)</f>
        <v/>
      </c>
      <c r="E29" s="214">
        <f t="shared" si="3"/>
        <v>0</v>
      </c>
      <c r="BL29" s="237">
        <f t="shared" si="1"/>
        <v>0</v>
      </c>
    </row>
    <row r="30" spans="1:64" x14ac:dyDescent="0.3">
      <c r="A30" s="152">
        <f t="shared" si="2"/>
        <v>21</v>
      </c>
      <c r="B30" s="152" t="str">
        <f>IF('Club Roster-Directory'!B41="","",'Club Roster-Directory'!B41)</f>
        <v/>
      </c>
      <c r="D30" s="152" t="str">
        <f>IF('Club Roster-Directory'!K41="","",'Club Roster-Directory'!K41)</f>
        <v/>
      </c>
      <c r="E30" s="214">
        <f t="shared" si="3"/>
        <v>0</v>
      </c>
      <c r="BL30" s="237">
        <f t="shared" si="1"/>
        <v>0</v>
      </c>
    </row>
    <row r="31" spans="1:64" x14ac:dyDescent="0.3">
      <c r="A31" s="152">
        <f t="shared" si="2"/>
        <v>22</v>
      </c>
      <c r="B31" s="152" t="str">
        <f>IF('Club Roster-Directory'!B42="","",'Club Roster-Directory'!B42)</f>
        <v/>
      </c>
      <c r="D31" s="152" t="str">
        <f>IF('Club Roster-Directory'!K42="","",'Club Roster-Directory'!K42)</f>
        <v/>
      </c>
      <c r="E31" s="214">
        <f t="shared" si="3"/>
        <v>0</v>
      </c>
      <c r="BL31" s="237">
        <f t="shared" si="1"/>
        <v>0</v>
      </c>
    </row>
    <row r="32" spans="1:64" x14ac:dyDescent="0.3">
      <c r="A32" s="152">
        <f t="shared" si="2"/>
        <v>23</v>
      </c>
      <c r="B32" s="152" t="str">
        <f>IF('Club Roster-Directory'!B43="","",'Club Roster-Directory'!B43)</f>
        <v/>
      </c>
      <c r="D32" s="152" t="str">
        <f>IF('Club Roster-Directory'!K43="","",'Club Roster-Directory'!K43)</f>
        <v/>
      </c>
      <c r="E32" s="214">
        <f t="shared" si="3"/>
        <v>0</v>
      </c>
      <c r="BL32" s="237">
        <f t="shared" si="1"/>
        <v>0</v>
      </c>
    </row>
    <row r="33" spans="1:64" x14ac:dyDescent="0.3">
      <c r="A33" s="152">
        <f t="shared" si="2"/>
        <v>24</v>
      </c>
      <c r="B33" s="152" t="str">
        <f>IF('Club Roster-Directory'!B44="","",'Club Roster-Directory'!B44)</f>
        <v/>
      </c>
      <c r="D33" s="152" t="str">
        <f>IF('Club Roster-Directory'!K44="","",'Club Roster-Directory'!K44)</f>
        <v/>
      </c>
      <c r="E33" s="214">
        <f t="shared" si="3"/>
        <v>0</v>
      </c>
      <c r="BL33" s="237">
        <f t="shared" si="1"/>
        <v>0</v>
      </c>
    </row>
    <row r="34" spans="1:64" x14ac:dyDescent="0.3">
      <c r="A34" s="152">
        <f t="shared" si="2"/>
        <v>25</v>
      </c>
      <c r="B34" s="152" t="str">
        <f>IF('Club Roster-Directory'!B45="","",'Club Roster-Directory'!B45)</f>
        <v/>
      </c>
      <c r="D34" s="152" t="str">
        <f>IF('Club Roster-Directory'!K45="","",'Club Roster-Directory'!K45)</f>
        <v/>
      </c>
      <c r="E34" s="214">
        <f t="shared" si="3"/>
        <v>0</v>
      </c>
      <c r="BL34" s="237">
        <f t="shared" si="1"/>
        <v>0</v>
      </c>
    </row>
    <row r="35" spans="1:64" x14ac:dyDescent="0.3">
      <c r="A35" s="152">
        <f t="shared" si="2"/>
        <v>26</v>
      </c>
      <c r="B35" s="152" t="str">
        <f>IF('Club Roster-Directory'!B46="","",'Club Roster-Directory'!B46)</f>
        <v/>
      </c>
      <c r="D35" s="152" t="str">
        <f>IF('Club Roster-Directory'!K46="","",'Club Roster-Directory'!K46)</f>
        <v/>
      </c>
      <c r="E35" s="214">
        <f t="shared" si="3"/>
        <v>0</v>
      </c>
      <c r="BL35" s="237">
        <f t="shared" si="1"/>
        <v>0</v>
      </c>
    </row>
    <row r="36" spans="1:64" x14ac:dyDescent="0.3">
      <c r="A36" s="152">
        <f t="shared" si="2"/>
        <v>27</v>
      </c>
      <c r="B36" s="152" t="str">
        <f>IF('Club Roster-Directory'!B47="","",'Club Roster-Directory'!B47)</f>
        <v/>
      </c>
      <c r="D36" s="152" t="str">
        <f>IF('Club Roster-Directory'!K47="","",'Club Roster-Directory'!K47)</f>
        <v/>
      </c>
      <c r="E36" s="214">
        <f t="shared" si="3"/>
        <v>0</v>
      </c>
      <c r="BL36" s="237">
        <f t="shared" si="1"/>
        <v>0</v>
      </c>
    </row>
    <row r="37" spans="1:64" x14ac:dyDescent="0.3">
      <c r="A37" s="152">
        <f t="shared" si="2"/>
        <v>28</v>
      </c>
      <c r="B37" s="152" t="str">
        <f>IF('Club Roster-Directory'!B48="","",'Club Roster-Directory'!B48)</f>
        <v/>
      </c>
      <c r="D37" s="152" t="str">
        <f>IF('Club Roster-Directory'!K48="","",'Club Roster-Directory'!K48)</f>
        <v/>
      </c>
      <c r="E37" s="214">
        <f t="shared" si="3"/>
        <v>0</v>
      </c>
      <c r="BL37" s="237">
        <f t="shared" si="1"/>
        <v>0</v>
      </c>
    </row>
    <row r="38" spans="1:64" x14ac:dyDescent="0.3">
      <c r="A38" s="152">
        <f t="shared" si="2"/>
        <v>29</v>
      </c>
      <c r="B38" s="152" t="str">
        <f>IF('Club Roster-Directory'!B49="","",'Club Roster-Directory'!B49)</f>
        <v/>
      </c>
      <c r="D38" s="152" t="str">
        <f>IF('Club Roster-Directory'!K49="","",'Club Roster-Directory'!K49)</f>
        <v/>
      </c>
      <c r="E38" s="214">
        <f t="shared" si="3"/>
        <v>0</v>
      </c>
      <c r="BL38" s="237">
        <f t="shared" si="1"/>
        <v>0</v>
      </c>
    </row>
    <row r="39" spans="1:64" x14ac:dyDescent="0.3">
      <c r="A39" s="152">
        <f t="shared" si="2"/>
        <v>30</v>
      </c>
      <c r="B39" s="152" t="str">
        <f>IF('Club Roster-Directory'!B50="","",'Club Roster-Directory'!B50)</f>
        <v/>
      </c>
      <c r="D39" s="152" t="str">
        <f>IF('Club Roster-Directory'!K50="","",'Club Roster-Directory'!K50)</f>
        <v/>
      </c>
      <c r="E39" s="214">
        <f t="shared" si="3"/>
        <v>0</v>
      </c>
      <c r="BL39" s="237">
        <f t="shared" si="1"/>
        <v>0</v>
      </c>
    </row>
    <row r="40" spans="1:64" x14ac:dyDescent="0.3">
      <c r="A40" s="152">
        <f t="shared" si="2"/>
        <v>31</v>
      </c>
      <c r="B40" s="152" t="str">
        <f>IF('Club Roster-Directory'!B51="","",'Club Roster-Directory'!B51)</f>
        <v/>
      </c>
      <c r="D40" s="152" t="str">
        <f>IF('Club Roster-Directory'!K51="","",'Club Roster-Directory'!K51)</f>
        <v/>
      </c>
      <c r="E40" s="214">
        <f t="shared" si="3"/>
        <v>0</v>
      </c>
      <c r="BL40" s="237">
        <f t="shared" si="1"/>
        <v>0</v>
      </c>
    </row>
    <row r="41" spans="1:64" x14ac:dyDescent="0.3">
      <c r="A41" s="152">
        <f t="shared" si="2"/>
        <v>32</v>
      </c>
      <c r="B41" s="152" t="str">
        <f>IF('Club Roster-Directory'!B52="","",'Club Roster-Directory'!B52)</f>
        <v/>
      </c>
      <c r="D41" s="152" t="str">
        <f>IF('Club Roster-Directory'!K52="","",'Club Roster-Directory'!K52)</f>
        <v/>
      </c>
      <c r="E41" s="214">
        <f t="shared" si="3"/>
        <v>0</v>
      </c>
      <c r="BL41" s="237">
        <f t="shared" ref="BL41:BL59" si="4">SUM(F41:BK41)</f>
        <v>0</v>
      </c>
    </row>
    <row r="42" spans="1:64" x14ac:dyDescent="0.3">
      <c r="A42" s="152">
        <f t="shared" si="2"/>
        <v>33</v>
      </c>
      <c r="B42" s="152" t="str">
        <f>IF('Club Roster-Directory'!B53="","",'Club Roster-Directory'!B53)</f>
        <v/>
      </c>
      <c r="D42" s="152" t="str">
        <f>IF('Club Roster-Directory'!K53="","",'Club Roster-Directory'!K53)</f>
        <v/>
      </c>
      <c r="E42" s="214">
        <f t="shared" si="3"/>
        <v>0</v>
      </c>
      <c r="BL42" s="237">
        <f t="shared" si="4"/>
        <v>0</v>
      </c>
    </row>
    <row r="43" spans="1:64" x14ac:dyDescent="0.3">
      <c r="A43" s="152">
        <f t="shared" si="2"/>
        <v>34</v>
      </c>
      <c r="B43" s="152" t="str">
        <f>IF('Club Roster-Directory'!B54="","",'Club Roster-Directory'!B54)</f>
        <v/>
      </c>
      <c r="D43" s="152" t="str">
        <f>IF('Club Roster-Directory'!K54="","",'Club Roster-Directory'!K54)</f>
        <v/>
      </c>
      <c r="E43" s="214">
        <f t="shared" si="3"/>
        <v>0</v>
      </c>
      <c r="BL43" s="237">
        <f t="shared" si="4"/>
        <v>0</v>
      </c>
    </row>
    <row r="44" spans="1:64" x14ac:dyDescent="0.3">
      <c r="A44" s="152">
        <f t="shared" si="2"/>
        <v>35</v>
      </c>
      <c r="B44" s="152" t="str">
        <f>IF('Club Roster-Directory'!B55="","",'Club Roster-Directory'!B55)</f>
        <v/>
      </c>
      <c r="D44" s="152" t="str">
        <f>IF('Club Roster-Directory'!K55="","",'Club Roster-Directory'!K55)</f>
        <v/>
      </c>
      <c r="E44" s="214">
        <f t="shared" si="3"/>
        <v>0</v>
      </c>
      <c r="BL44" s="237">
        <f t="shared" si="4"/>
        <v>0</v>
      </c>
    </row>
    <row r="45" spans="1:64" x14ac:dyDescent="0.3">
      <c r="A45" s="152">
        <f t="shared" si="2"/>
        <v>36</v>
      </c>
      <c r="B45" s="152" t="str">
        <f>IF('Club Roster-Directory'!B56="","",'Club Roster-Directory'!B56)</f>
        <v/>
      </c>
      <c r="D45" s="152" t="str">
        <f>IF('Club Roster-Directory'!K56="","",'Club Roster-Directory'!K56)</f>
        <v/>
      </c>
      <c r="E45" s="214">
        <f t="shared" si="3"/>
        <v>0</v>
      </c>
      <c r="BL45" s="237">
        <f t="shared" si="4"/>
        <v>0</v>
      </c>
    </row>
    <row r="46" spans="1:64" x14ac:dyDescent="0.3">
      <c r="A46" s="152">
        <f t="shared" si="2"/>
        <v>37</v>
      </c>
      <c r="B46" s="152" t="str">
        <f>IF('Club Roster-Directory'!B57="","",'Club Roster-Directory'!B57)</f>
        <v/>
      </c>
      <c r="D46" s="152" t="str">
        <f>IF('Club Roster-Directory'!K57="","",'Club Roster-Directory'!K57)</f>
        <v/>
      </c>
      <c r="E46" s="214">
        <f t="shared" si="3"/>
        <v>0</v>
      </c>
      <c r="BL46" s="237">
        <f t="shared" si="4"/>
        <v>0</v>
      </c>
    </row>
    <row r="47" spans="1:64" x14ac:dyDescent="0.3">
      <c r="A47" s="152">
        <f t="shared" si="2"/>
        <v>38</v>
      </c>
      <c r="B47" s="152" t="str">
        <f>IF('Club Roster-Directory'!B58="","",'Club Roster-Directory'!B58)</f>
        <v/>
      </c>
      <c r="D47" s="152" t="str">
        <f>IF('Club Roster-Directory'!K58="","",'Club Roster-Directory'!K58)</f>
        <v/>
      </c>
      <c r="E47" s="214">
        <f t="shared" si="3"/>
        <v>0</v>
      </c>
      <c r="BL47" s="237">
        <f t="shared" si="4"/>
        <v>0</v>
      </c>
    </row>
    <row r="48" spans="1:64" x14ac:dyDescent="0.3">
      <c r="A48" s="152">
        <f t="shared" si="2"/>
        <v>39</v>
      </c>
      <c r="B48" s="152" t="str">
        <f>IF('Club Roster-Directory'!B59="","",'Club Roster-Directory'!B59)</f>
        <v/>
      </c>
      <c r="D48" s="152" t="str">
        <f>IF('Club Roster-Directory'!K59="","",'Club Roster-Directory'!K59)</f>
        <v/>
      </c>
      <c r="E48" s="214">
        <f t="shared" si="3"/>
        <v>0</v>
      </c>
      <c r="BL48" s="237">
        <f t="shared" si="4"/>
        <v>0</v>
      </c>
    </row>
    <row r="49" spans="1:64" x14ac:dyDescent="0.3">
      <c r="A49" s="152">
        <f t="shared" si="2"/>
        <v>40</v>
      </c>
      <c r="B49" s="152" t="str">
        <f>IF('Club Roster-Directory'!B60="","",'Club Roster-Directory'!B60)</f>
        <v/>
      </c>
      <c r="D49" s="152" t="str">
        <f>IF('Club Roster-Directory'!K60="","",'Club Roster-Directory'!K60)</f>
        <v/>
      </c>
      <c r="E49" s="214">
        <f t="shared" si="3"/>
        <v>0</v>
      </c>
      <c r="BL49" s="237">
        <f t="shared" si="4"/>
        <v>0</v>
      </c>
    </row>
    <row r="50" spans="1:64" x14ac:dyDescent="0.3">
      <c r="A50" s="152">
        <f t="shared" si="2"/>
        <v>41</v>
      </c>
      <c r="B50" s="152" t="str">
        <f>IF('Club Roster-Directory'!B61="","",'Club Roster-Directory'!B61)</f>
        <v/>
      </c>
      <c r="D50" s="152" t="str">
        <f>IF('Club Roster-Directory'!K61="","",'Club Roster-Directory'!K61)</f>
        <v/>
      </c>
      <c r="E50" s="214">
        <f t="shared" si="3"/>
        <v>0</v>
      </c>
      <c r="BL50" s="237">
        <f t="shared" si="4"/>
        <v>0</v>
      </c>
    </row>
    <row r="51" spans="1:64" x14ac:dyDescent="0.3">
      <c r="A51" s="152">
        <f t="shared" si="2"/>
        <v>42</v>
      </c>
      <c r="B51" s="152" t="str">
        <f>IF('Club Roster-Directory'!B62="","",'Club Roster-Directory'!B62)</f>
        <v/>
      </c>
      <c r="D51" s="152" t="str">
        <f>IF('Club Roster-Directory'!K62="","",'Club Roster-Directory'!K62)</f>
        <v/>
      </c>
      <c r="E51" s="214">
        <f t="shared" si="3"/>
        <v>0</v>
      </c>
      <c r="BL51" s="237">
        <f t="shared" si="4"/>
        <v>0</v>
      </c>
    </row>
    <row r="52" spans="1:64" x14ac:dyDescent="0.3">
      <c r="A52" s="152">
        <f t="shared" si="2"/>
        <v>43</v>
      </c>
      <c r="B52" s="152" t="str">
        <f>IF('Club Roster-Directory'!B63="","",'Club Roster-Directory'!B63)</f>
        <v/>
      </c>
      <c r="D52" s="152" t="str">
        <f>IF('Club Roster-Directory'!K63="","",'Club Roster-Directory'!K63)</f>
        <v/>
      </c>
      <c r="E52" s="214">
        <f t="shared" si="3"/>
        <v>0</v>
      </c>
      <c r="BL52" s="237">
        <f t="shared" si="4"/>
        <v>0</v>
      </c>
    </row>
    <row r="53" spans="1:64" x14ac:dyDescent="0.3">
      <c r="A53" s="152">
        <f t="shared" si="2"/>
        <v>44</v>
      </c>
      <c r="B53" s="152" t="str">
        <f>IF('Club Roster-Directory'!B64="","",'Club Roster-Directory'!B64)</f>
        <v/>
      </c>
      <c r="D53" s="152" t="str">
        <f>IF('Club Roster-Directory'!K64="","",'Club Roster-Directory'!K64)</f>
        <v/>
      </c>
      <c r="E53" s="214">
        <f t="shared" si="3"/>
        <v>0</v>
      </c>
      <c r="BL53" s="237">
        <f t="shared" si="4"/>
        <v>0</v>
      </c>
    </row>
    <row r="54" spans="1:64" x14ac:dyDescent="0.3">
      <c r="A54" s="152">
        <f t="shared" si="2"/>
        <v>45</v>
      </c>
      <c r="B54" s="152" t="str">
        <f>IF('Club Roster-Directory'!B65="","",'Club Roster-Directory'!B65)</f>
        <v/>
      </c>
      <c r="D54" s="152" t="str">
        <f>IF('Club Roster-Directory'!K65="","",'Club Roster-Directory'!K65)</f>
        <v/>
      </c>
      <c r="E54" s="214">
        <f t="shared" si="3"/>
        <v>0</v>
      </c>
      <c r="BL54" s="237">
        <f t="shared" si="4"/>
        <v>0</v>
      </c>
    </row>
    <row r="55" spans="1:64" x14ac:dyDescent="0.3">
      <c r="A55" s="152">
        <f t="shared" si="2"/>
        <v>46</v>
      </c>
      <c r="B55" s="152" t="str">
        <f>IF('Club Roster-Directory'!B66="","",'Club Roster-Directory'!B66)</f>
        <v/>
      </c>
      <c r="D55" s="152" t="str">
        <f>IF('Club Roster-Directory'!K66="","",'Club Roster-Directory'!K66)</f>
        <v/>
      </c>
      <c r="E55" s="214">
        <f t="shared" si="3"/>
        <v>0</v>
      </c>
      <c r="BL55" s="237">
        <f t="shared" si="4"/>
        <v>0</v>
      </c>
    </row>
    <row r="56" spans="1:64" x14ac:dyDescent="0.3">
      <c r="A56" s="152">
        <f t="shared" si="2"/>
        <v>47</v>
      </c>
      <c r="B56" s="152" t="str">
        <f>IF('Club Roster-Directory'!B67="","",'Club Roster-Directory'!B67)</f>
        <v/>
      </c>
      <c r="D56" s="152" t="str">
        <f>IF('Club Roster-Directory'!K67="","",'Club Roster-Directory'!K67)</f>
        <v/>
      </c>
      <c r="E56" s="214">
        <f t="shared" si="3"/>
        <v>0</v>
      </c>
      <c r="BL56" s="237">
        <f t="shared" si="4"/>
        <v>0</v>
      </c>
    </row>
    <row r="57" spans="1:64" x14ac:dyDescent="0.3">
      <c r="A57" s="152">
        <f t="shared" si="2"/>
        <v>48</v>
      </c>
      <c r="B57" s="152" t="str">
        <f>IF('Club Roster-Directory'!B68="","",'Club Roster-Directory'!B68)</f>
        <v/>
      </c>
      <c r="D57" s="152" t="str">
        <f>IF('Club Roster-Directory'!K68="","",'Club Roster-Directory'!K68)</f>
        <v/>
      </c>
      <c r="E57" s="214">
        <f t="shared" si="3"/>
        <v>0</v>
      </c>
      <c r="BL57" s="237">
        <f t="shared" si="4"/>
        <v>0</v>
      </c>
    </row>
    <row r="58" spans="1:64" x14ac:dyDescent="0.3">
      <c r="A58" s="152">
        <f t="shared" si="2"/>
        <v>49</v>
      </c>
      <c r="B58" s="152" t="str">
        <f>IF('Club Roster-Directory'!B69="","",'Club Roster-Directory'!B69)</f>
        <v/>
      </c>
      <c r="D58" s="152" t="str">
        <f>IF('Club Roster-Directory'!K69="","",'Club Roster-Directory'!K69)</f>
        <v/>
      </c>
      <c r="E58" s="214">
        <f t="shared" si="3"/>
        <v>0</v>
      </c>
      <c r="BL58" s="237">
        <f t="shared" si="4"/>
        <v>0</v>
      </c>
    </row>
    <row r="59" spans="1:64" x14ac:dyDescent="0.3">
      <c r="A59" s="152">
        <f t="shared" si="2"/>
        <v>50</v>
      </c>
      <c r="B59" s="152" t="str">
        <f>IF('Club Roster-Directory'!B70="","",'Club Roster-Directory'!B70)</f>
        <v/>
      </c>
      <c r="D59" s="152" t="str">
        <f>IF('Club Roster-Directory'!K70="","",'Club Roster-Directory'!K70)</f>
        <v/>
      </c>
      <c r="E59" s="214">
        <f t="shared" si="3"/>
        <v>0</v>
      </c>
      <c r="BL59" s="237">
        <f t="shared" si="4"/>
        <v>0</v>
      </c>
    </row>
    <row r="60" spans="1:64" x14ac:dyDescent="0.3">
      <c r="A60" s="152">
        <f t="shared" si="2"/>
        <v>51</v>
      </c>
      <c r="B60" s="152" t="str">
        <f>IF('Club Roster-Directory'!B71="","",'Club Roster-Directory'!B71)</f>
        <v/>
      </c>
      <c r="D60" s="152" t="str">
        <f>IF('Club Roster-Directory'!K71="","",'Club Roster-Directory'!K71)</f>
        <v/>
      </c>
      <c r="E60" s="214">
        <f t="shared" si="3"/>
        <v>0</v>
      </c>
      <c r="BL60" s="237">
        <f t="shared" ref="BL60:BL109" si="5">SUM(F60:BK60)</f>
        <v>0</v>
      </c>
    </row>
    <row r="61" spans="1:64" x14ac:dyDescent="0.3">
      <c r="A61" s="152">
        <f t="shared" si="2"/>
        <v>52</v>
      </c>
      <c r="B61" s="152" t="str">
        <f>IF('Club Roster-Directory'!B72="","",'Club Roster-Directory'!B72)</f>
        <v/>
      </c>
      <c r="D61" s="152" t="str">
        <f>IF('Club Roster-Directory'!K72="","",'Club Roster-Directory'!K72)</f>
        <v/>
      </c>
      <c r="E61" s="214">
        <f t="shared" si="3"/>
        <v>0</v>
      </c>
      <c r="BL61" s="237">
        <f t="shared" si="5"/>
        <v>0</v>
      </c>
    </row>
    <row r="62" spans="1:64" x14ac:dyDescent="0.3">
      <c r="A62" s="152">
        <f t="shared" si="2"/>
        <v>53</v>
      </c>
      <c r="B62" s="152" t="str">
        <f>IF('Club Roster-Directory'!B73="","",'Club Roster-Directory'!B73)</f>
        <v/>
      </c>
      <c r="D62" s="152" t="str">
        <f>IF('Club Roster-Directory'!K73="","",'Club Roster-Directory'!K73)</f>
        <v/>
      </c>
      <c r="E62" s="214">
        <f t="shared" si="3"/>
        <v>0</v>
      </c>
      <c r="BL62" s="237">
        <f t="shared" si="5"/>
        <v>0</v>
      </c>
    </row>
    <row r="63" spans="1:64" x14ac:dyDescent="0.3">
      <c r="A63" s="152">
        <f t="shared" si="2"/>
        <v>54</v>
      </c>
      <c r="B63" s="152" t="str">
        <f>IF('Club Roster-Directory'!B74="","",'Club Roster-Directory'!B74)</f>
        <v/>
      </c>
      <c r="D63" s="152" t="str">
        <f>IF('Club Roster-Directory'!K74="","",'Club Roster-Directory'!K74)</f>
        <v/>
      </c>
      <c r="E63" s="214">
        <f t="shared" si="3"/>
        <v>0</v>
      </c>
      <c r="BL63" s="237">
        <f t="shared" si="5"/>
        <v>0</v>
      </c>
    </row>
    <row r="64" spans="1:64" x14ac:dyDescent="0.3">
      <c r="A64" s="152">
        <f t="shared" si="2"/>
        <v>55</v>
      </c>
      <c r="B64" s="152" t="str">
        <f>IF('Club Roster-Directory'!B75="","",'Club Roster-Directory'!B75)</f>
        <v/>
      </c>
      <c r="D64" s="152" t="str">
        <f>IF('Club Roster-Directory'!K75="","",'Club Roster-Directory'!K75)</f>
        <v/>
      </c>
      <c r="E64" s="214">
        <f t="shared" si="3"/>
        <v>0</v>
      </c>
      <c r="BL64" s="237">
        <f t="shared" si="5"/>
        <v>0</v>
      </c>
    </row>
    <row r="65" spans="1:64" x14ac:dyDescent="0.3">
      <c r="A65" s="152">
        <f t="shared" si="2"/>
        <v>56</v>
      </c>
      <c r="B65" s="152" t="str">
        <f>IF('Club Roster-Directory'!B76="","",'Club Roster-Directory'!B76)</f>
        <v/>
      </c>
      <c r="D65" s="152" t="str">
        <f>IF('Club Roster-Directory'!K76="","",'Club Roster-Directory'!K76)</f>
        <v/>
      </c>
      <c r="E65" s="214">
        <f t="shared" si="3"/>
        <v>0</v>
      </c>
      <c r="BL65" s="237">
        <f t="shared" si="5"/>
        <v>0</v>
      </c>
    </row>
    <row r="66" spans="1:64" x14ac:dyDescent="0.3">
      <c r="A66" s="152">
        <f t="shared" si="2"/>
        <v>57</v>
      </c>
      <c r="B66" s="152" t="str">
        <f>IF('Club Roster-Directory'!B77="","",'Club Roster-Directory'!B77)</f>
        <v/>
      </c>
      <c r="D66" s="152" t="str">
        <f>IF('Club Roster-Directory'!K77="","",'Club Roster-Directory'!K77)</f>
        <v/>
      </c>
      <c r="E66" s="214">
        <f t="shared" si="3"/>
        <v>0</v>
      </c>
      <c r="BL66" s="237">
        <f t="shared" si="5"/>
        <v>0</v>
      </c>
    </row>
    <row r="67" spans="1:64" x14ac:dyDescent="0.3">
      <c r="A67" s="152">
        <f t="shared" si="2"/>
        <v>58</v>
      </c>
      <c r="B67" s="152" t="str">
        <f>IF('Club Roster-Directory'!B78="","",'Club Roster-Directory'!B78)</f>
        <v/>
      </c>
      <c r="D67" s="152" t="str">
        <f>IF('Club Roster-Directory'!K78="","",'Club Roster-Directory'!K78)</f>
        <v/>
      </c>
      <c r="E67" s="214">
        <f t="shared" si="3"/>
        <v>0</v>
      </c>
      <c r="BL67" s="237">
        <f t="shared" si="5"/>
        <v>0</v>
      </c>
    </row>
    <row r="68" spans="1:64" x14ac:dyDescent="0.3">
      <c r="A68" s="152">
        <f t="shared" si="2"/>
        <v>59</v>
      </c>
      <c r="B68" s="152" t="str">
        <f>IF('Club Roster-Directory'!B79="","",'Club Roster-Directory'!B79)</f>
        <v/>
      </c>
      <c r="D68" s="152" t="str">
        <f>IF('Club Roster-Directory'!K79="","",'Club Roster-Directory'!K79)</f>
        <v/>
      </c>
      <c r="E68" s="214">
        <f t="shared" si="3"/>
        <v>0</v>
      </c>
      <c r="BL68" s="237">
        <f t="shared" si="5"/>
        <v>0</v>
      </c>
    </row>
    <row r="69" spans="1:64" x14ac:dyDescent="0.3">
      <c r="A69" s="152">
        <f t="shared" si="2"/>
        <v>60</v>
      </c>
      <c r="B69" s="152" t="str">
        <f>IF('Club Roster-Directory'!B80="","",'Club Roster-Directory'!B80)</f>
        <v/>
      </c>
      <c r="D69" s="152" t="str">
        <f>IF('Club Roster-Directory'!K80="","",'Club Roster-Directory'!K80)</f>
        <v/>
      </c>
      <c r="E69" s="214">
        <f t="shared" si="3"/>
        <v>0</v>
      </c>
      <c r="BL69" s="237">
        <f t="shared" si="5"/>
        <v>0</v>
      </c>
    </row>
    <row r="70" spans="1:64" x14ac:dyDescent="0.3">
      <c r="A70" s="152">
        <f t="shared" si="2"/>
        <v>61</v>
      </c>
      <c r="B70" s="152" t="str">
        <f>IF('Club Roster-Directory'!B81="","",'Club Roster-Directory'!B81)</f>
        <v/>
      </c>
      <c r="D70" s="152" t="str">
        <f>IF('Club Roster-Directory'!K81="","",'Club Roster-Directory'!K81)</f>
        <v/>
      </c>
      <c r="E70" s="214">
        <f t="shared" si="3"/>
        <v>0</v>
      </c>
      <c r="BL70" s="237">
        <f t="shared" si="5"/>
        <v>0</v>
      </c>
    </row>
    <row r="71" spans="1:64" x14ac:dyDescent="0.3">
      <c r="A71" s="152">
        <f t="shared" si="2"/>
        <v>62</v>
      </c>
      <c r="B71" s="152" t="str">
        <f>IF('Club Roster-Directory'!B82="","",'Club Roster-Directory'!B82)</f>
        <v/>
      </c>
      <c r="D71" s="152" t="str">
        <f>IF('Club Roster-Directory'!K82="","",'Club Roster-Directory'!K82)</f>
        <v/>
      </c>
      <c r="E71" s="214">
        <f t="shared" si="3"/>
        <v>0</v>
      </c>
      <c r="BL71" s="237">
        <f t="shared" si="5"/>
        <v>0</v>
      </c>
    </row>
    <row r="72" spans="1:64" x14ac:dyDescent="0.3">
      <c r="A72" s="152">
        <f t="shared" si="2"/>
        <v>63</v>
      </c>
      <c r="B72" s="152" t="str">
        <f>IF('Club Roster-Directory'!B83="","",'Club Roster-Directory'!B83)</f>
        <v/>
      </c>
      <c r="D72" s="152" t="str">
        <f>IF('Club Roster-Directory'!K83="","",'Club Roster-Directory'!K83)</f>
        <v/>
      </c>
      <c r="E72" s="214">
        <f t="shared" si="3"/>
        <v>0</v>
      </c>
      <c r="BL72" s="237">
        <f t="shared" si="5"/>
        <v>0</v>
      </c>
    </row>
    <row r="73" spans="1:64" x14ac:dyDescent="0.3">
      <c r="A73" s="152">
        <f t="shared" si="2"/>
        <v>64</v>
      </c>
      <c r="B73" s="152" t="str">
        <f>IF('Club Roster-Directory'!B84="","",'Club Roster-Directory'!B84)</f>
        <v/>
      </c>
      <c r="D73" s="152" t="str">
        <f>IF('Club Roster-Directory'!K84="","",'Club Roster-Directory'!K84)</f>
        <v/>
      </c>
      <c r="E73" s="214">
        <f t="shared" si="3"/>
        <v>0</v>
      </c>
      <c r="BL73" s="237">
        <f t="shared" si="5"/>
        <v>0</v>
      </c>
    </row>
    <row r="74" spans="1:64" x14ac:dyDescent="0.3">
      <c r="A74" s="152">
        <f t="shared" si="2"/>
        <v>65</v>
      </c>
      <c r="B74" s="152" t="str">
        <f>IF('Club Roster-Directory'!B85="","",'Club Roster-Directory'!B85)</f>
        <v/>
      </c>
      <c r="D74" s="152" t="str">
        <f>IF('Club Roster-Directory'!K85="","",'Club Roster-Directory'!K85)</f>
        <v/>
      </c>
      <c r="E74" s="214">
        <f t="shared" si="3"/>
        <v>0</v>
      </c>
      <c r="BL74" s="237">
        <f t="shared" si="5"/>
        <v>0</v>
      </c>
    </row>
    <row r="75" spans="1:64" x14ac:dyDescent="0.3">
      <c r="A75" s="152">
        <f t="shared" ref="A75:A109" si="6">1+A74</f>
        <v>66</v>
      </c>
      <c r="B75" s="152" t="str">
        <f>IF('Club Roster-Directory'!B86="","",'Club Roster-Directory'!B86)</f>
        <v/>
      </c>
      <c r="D75" s="152" t="str">
        <f>IF('Club Roster-Directory'!K86="","",'Club Roster-Directory'!K86)</f>
        <v/>
      </c>
      <c r="E75" s="214">
        <f t="shared" ref="E75:E109" si="7">BL75</f>
        <v>0</v>
      </c>
      <c r="BL75" s="237">
        <f t="shared" si="5"/>
        <v>0</v>
      </c>
    </row>
    <row r="76" spans="1:64" x14ac:dyDescent="0.3">
      <c r="A76" s="152">
        <f t="shared" si="6"/>
        <v>67</v>
      </c>
      <c r="B76" s="152" t="str">
        <f>IF('Club Roster-Directory'!B87="","",'Club Roster-Directory'!B87)</f>
        <v/>
      </c>
      <c r="D76" s="152" t="str">
        <f>IF('Club Roster-Directory'!K87="","",'Club Roster-Directory'!K87)</f>
        <v/>
      </c>
      <c r="E76" s="214">
        <f t="shared" si="7"/>
        <v>0</v>
      </c>
      <c r="BL76" s="237">
        <f t="shared" si="5"/>
        <v>0</v>
      </c>
    </row>
    <row r="77" spans="1:64" x14ac:dyDescent="0.3">
      <c r="A77" s="152">
        <f t="shared" si="6"/>
        <v>68</v>
      </c>
      <c r="B77" s="152" t="str">
        <f>IF('Club Roster-Directory'!B88="","",'Club Roster-Directory'!B88)</f>
        <v/>
      </c>
      <c r="D77" s="152" t="str">
        <f>IF('Club Roster-Directory'!K88="","",'Club Roster-Directory'!K88)</f>
        <v/>
      </c>
      <c r="E77" s="214">
        <f t="shared" si="7"/>
        <v>0</v>
      </c>
      <c r="BL77" s="237">
        <f t="shared" si="5"/>
        <v>0</v>
      </c>
    </row>
    <row r="78" spans="1:64" x14ac:dyDescent="0.3">
      <c r="A78" s="152">
        <f t="shared" si="6"/>
        <v>69</v>
      </c>
      <c r="B78" s="152" t="str">
        <f>IF('Club Roster-Directory'!B89="","",'Club Roster-Directory'!B89)</f>
        <v/>
      </c>
      <c r="D78" s="152" t="str">
        <f>IF('Club Roster-Directory'!K89="","",'Club Roster-Directory'!K89)</f>
        <v/>
      </c>
      <c r="E78" s="214">
        <f t="shared" si="7"/>
        <v>0</v>
      </c>
      <c r="BL78" s="237">
        <f t="shared" si="5"/>
        <v>0</v>
      </c>
    </row>
    <row r="79" spans="1:64" x14ac:dyDescent="0.3">
      <c r="A79" s="152">
        <f t="shared" si="6"/>
        <v>70</v>
      </c>
      <c r="B79" s="152" t="str">
        <f>IF('Club Roster-Directory'!B90="","",'Club Roster-Directory'!B90)</f>
        <v/>
      </c>
      <c r="D79" s="152" t="str">
        <f>IF('Club Roster-Directory'!K90="","",'Club Roster-Directory'!K90)</f>
        <v/>
      </c>
      <c r="E79" s="214">
        <f t="shared" si="7"/>
        <v>0</v>
      </c>
      <c r="BL79" s="237">
        <f t="shared" si="5"/>
        <v>0</v>
      </c>
    </row>
    <row r="80" spans="1:64" x14ac:dyDescent="0.3">
      <c r="A80" s="152">
        <f t="shared" si="6"/>
        <v>71</v>
      </c>
      <c r="B80" s="152" t="str">
        <f>IF('Club Roster-Directory'!B91="","",'Club Roster-Directory'!B91)</f>
        <v/>
      </c>
      <c r="D80" s="152" t="str">
        <f>IF('Club Roster-Directory'!K91="","",'Club Roster-Directory'!K91)</f>
        <v/>
      </c>
      <c r="E80" s="214">
        <f t="shared" si="7"/>
        <v>0</v>
      </c>
      <c r="BL80" s="237">
        <f t="shared" si="5"/>
        <v>0</v>
      </c>
    </row>
    <row r="81" spans="1:64" x14ac:dyDescent="0.3">
      <c r="A81" s="152">
        <f t="shared" si="6"/>
        <v>72</v>
      </c>
      <c r="B81" s="152" t="str">
        <f>IF('Club Roster-Directory'!B92="","",'Club Roster-Directory'!B92)</f>
        <v/>
      </c>
      <c r="D81" s="152" t="str">
        <f>IF('Club Roster-Directory'!K92="","",'Club Roster-Directory'!K92)</f>
        <v/>
      </c>
      <c r="E81" s="214">
        <f t="shared" si="7"/>
        <v>0</v>
      </c>
      <c r="BL81" s="237">
        <f t="shared" si="5"/>
        <v>0</v>
      </c>
    </row>
    <row r="82" spans="1:64" x14ac:dyDescent="0.3">
      <c r="A82" s="152">
        <f t="shared" si="6"/>
        <v>73</v>
      </c>
      <c r="B82" s="152" t="str">
        <f>IF('Club Roster-Directory'!B93="","",'Club Roster-Directory'!B93)</f>
        <v/>
      </c>
      <c r="D82" s="152" t="str">
        <f>IF('Club Roster-Directory'!K93="","",'Club Roster-Directory'!K93)</f>
        <v/>
      </c>
      <c r="E82" s="214">
        <f t="shared" si="7"/>
        <v>0</v>
      </c>
      <c r="BL82" s="237">
        <f t="shared" si="5"/>
        <v>0</v>
      </c>
    </row>
    <row r="83" spans="1:64" x14ac:dyDescent="0.3">
      <c r="A83" s="152">
        <f t="shared" si="6"/>
        <v>74</v>
      </c>
      <c r="B83" s="152" t="str">
        <f>IF('Club Roster-Directory'!B94="","",'Club Roster-Directory'!B94)</f>
        <v/>
      </c>
      <c r="D83" s="152" t="str">
        <f>IF('Club Roster-Directory'!K94="","",'Club Roster-Directory'!K94)</f>
        <v/>
      </c>
      <c r="E83" s="214">
        <f t="shared" si="7"/>
        <v>0</v>
      </c>
      <c r="BL83" s="237">
        <f t="shared" si="5"/>
        <v>0</v>
      </c>
    </row>
    <row r="84" spans="1:64" x14ac:dyDescent="0.3">
      <c r="A84" s="152">
        <f t="shared" si="6"/>
        <v>75</v>
      </c>
      <c r="B84" s="152" t="str">
        <f>IF('Club Roster-Directory'!B95="","",'Club Roster-Directory'!B95)</f>
        <v/>
      </c>
      <c r="D84" s="152" t="str">
        <f>IF('Club Roster-Directory'!K95="","",'Club Roster-Directory'!K95)</f>
        <v/>
      </c>
      <c r="E84" s="214">
        <f t="shared" si="7"/>
        <v>0</v>
      </c>
      <c r="BL84" s="237">
        <f t="shared" si="5"/>
        <v>0</v>
      </c>
    </row>
    <row r="85" spans="1:64" x14ac:dyDescent="0.3">
      <c r="A85" s="152">
        <f t="shared" si="6"/>
        <v>76</v>
      </c>
      <c r="B85" s="152" t="str">
        <f>IF('Club Roster-Directory'!B96="","",'Club Roster-Directory'!B96)</f>
        <v/>
      </c>
      <c r="D85" s="152" t="str">
        <f>IF('Club Roster-Directory'!K96="","",'Club Roster-Directory'!K96)</f>
        <v/>
      </c>
      <c r="E85" s="214">
        <f t="shared" si="7"/>
        <v>0</v>
      </c>
      <c r="BL85" s="237">
        <f t="shared" si="5"/>
        <v>0</v>
      </c>
    </row>
    <row r="86" spans="1:64" x14ac:dyDescent="0.3">
      <c r="A86" s="152">
        <f t="shared" si="6"/>
        <v>77</v>
      </c>
      <c r="B86" s="152" t="str">
        <f>IF('Club Roster-Directory'!B97="","",'Club Roster-Directory'!B97)</f>
        <v/>
      </c>
      <c r="D86" s="152" t="str">
        <f>IF('Club Roster-Directory'!K97="","",'Club Roster-Directory'!K97)</f>
        <v/>
      </c>
      <c r="E86" s="214">
        <f t="shared" si="7"/>
        <v>0</v>
      </c>
      <c r="BL86" s="237">
        <f t="shared" si="5"/>
        <v>0</v>
      </c>
    </row>
    <row r="87" spans="1:64" x14ac:dyDescent="0.3">
      <c r="A87" s="152">
        <f t="shared" si="6"/>
        <v>78</v>
      </c>
      <c r="B87" s="152" t="str">
        <f>IF('Club Roster-Directory'!B98="","",'Club Roster-Directory'!B98)</f>
        <v/>
      </c>
      <c r="D87" s="152" t="str">
        <f>IF('Club Roster-Directory'!K98="","",'Club Roster-Directory'!K98)</f>
        <v/>
      </c>
      <c r="E87" s="214">
        <f t="shared" si="7"/>
        <v>0</v>
      </c>
      <c r="BL87" s="237">
        <f t="shared" si="5"/>
        <v>0</v>
      </c>
    </row>
    <row r="88" spans="1:64" x14ac:dyDescent="0.3">
      <c r="A88" s="152">
        <f t="shared" si="6"/>
        <v>79</v>
      </c>
      <c r="B88" s="152" t="str">
        <f>IF('Club Roster-Directory'!B99="","",'Club Roster-Directory'!B99)</f>
        <v/>
      </c>
      <c r="D88" s="152" t="str">
        <f>IF('Club Roster-Directory'!K99="","",'Club Roster-Directory'!K99)</f>
        <v/>
      </c>
      <c r="E88" s="214">
        <f t="shared" si="7"/>
        <v>0</v>
      </c>
      <c r="BL88" s="237">
        <f t="shared" si="5"/>
        <v>0</v>
      </c>
    </row>
    <row r="89" spans="1:64" x14ac:dyDescent="0.3">
      <c r="A89" s="152">
        <f t="shared" si="6"/>
        <v>80</v>
      </c>
      <c r="B89" s="152" t="str">
        <f>IF('Club Roster-Directory'!B100="","",'Club Roster-Directory'!B100)</f>
        <v/>
      </c>
      <c r="D89" s="152" t="str">
        <f>IF('Club Roster-Directory'!K100="","",'Club Roster-Directory'!K100)</f>
        <v/>
      </c>
      <c r="E89" s="214">
        <f t="shared" si="7"/>
        <v>0</v>
      </c>
      <c r="BL89" s="237">
        <f t="shared" si="5"/>
        <v>0</v>
      </c>
    </row>
    <row r="90" spans="1:64" x14ac:dyDescent="0.3">
      <c r="A90" s="152">
        <f t="shared" si="6"/>
        <v>81</v>
      </c>
      <c r="B90" s="152" t="str">
        <f>IF('Club Roster-Directory'!B101="","",'Club Roster-Directory'!B101)</f>
        <v/>
      </c>
      <c r="D90" s="152" t="str">
        <f>IF('Club Roster-Directory'!K101="","",'Club Roster-Directory'!K101)</f>
        <v/>
      </c>
      <c r="E90" s="214">
        <f t="shared" si="7"/>
        <v>0</v>
      </c>
      <c r="BL90" s="237">
        <f t="shared" si="5"/>
        <v>0</v>
      </c>
    </row>
    <row r="91" spans="1:64" x14ac:dyDescent="0.3">
      <c r="A91" s="152">
        <f t="shared" si="6"/>
        <v>82</v>
      </c>
      <c r="B91" s="152" t="str">
        <f>IF('Club Roster-Directory'!B102="","",'Club Roster-Directory'!B102)</f>
        <v/>
      </c>
      <c r="D91" s="152" t="str">
        <f>IF('Club Roster-Directory'!K102="","",'Club Roster-Directory'!K102)</f>
        <v/>
      </c>
      <c r="E91" s="214">
        <f t="shared" si="7"/>
        <v>0</v>
      </c>
      <c r="BL91" s="237">
        <f t="shared" si="5"/>
        <v>0</v>
      </c>
    </row>
    <row r="92" spans="1:64" x14ac:dyDescent="0.3">
      <c r="A92" s="152">
        <f t="shared" si="6"/>
        <v>83</v>
      </c>
      <c r="B92" s="152" t="str">
        <f>IF('Club Roster-Directory'!B103="","",'Club Roster-Directory'!B103)</f>
        <v/>
      </c>
      <c r="D92" s="152" t="str">
        <f>IF('Club Roster-Directory'!K103="","",'Club Roster-Directory'!K103)</f>
        <v/>
      </c>
      <c r="E92" s="214">
        <f t="shared" si="7"/>
        <v>0</v>
      </c>
      <c r="BL92" s="237">
        <f t="shared" si="5"/>
        <v>0</v>
      </c>
    </row>
    <row r="93" spans="1:64" x14ac:dyDescent="0.3">
      <c r="A93" s="152">
        <f t="shared" si="6"/>
        <v>84</v>
      </c>
      <c r="B93" s="152" t="str">
        <f>IF('Club Roster-Directory'!B104="","",'Club Roster-Directory'!B104)</f>
        <v/>
      </c>
      <c r="D93" s="152" t="str">
        <f>IF('Club Roster-Directory'!K104="","",'Club Roster-Directory'!K104)</f>
        <v/>
      </c>
      <c r="E93" s="214">
        <f t="shared" si="7"/>
        <v>0</v>
      </c>
      <c r="BL93" s="237">
        <f t="shared" si="5"/>
        <v>0</v>
      </c>
    </row>
    <row r="94" spans="1:64" x14ac:dyDescent="0.3">
      <c r="A94" s="152">
        <f t="shared" si="6"/>
        <v>85</v>
      </c>
      <c r="B94" s="152" t="str">
        <f>IF('Club Roster-Directory'!B105="","",'Club Roster-Directory'!B105)</f>
        <v/>
      </c>
      <c r="D94" s="152" t="str">
        <f>IF('Club Roster-Directory'!K105="","",'Club Roster-Directory'!K105)</f>
        <v/>
      </c>
      <c r="E94" s="214">
        <f t="shared" si="7"/>
        <v>0</v>
      </c>
      <c r="BL94" s="237">
        <f t="shared" si="5"/>
        <v>0</v>
      </c>
    </row>
    <row r="95" spans="1:64" x14ac:dyDescent="0.3">
      <c r="A95" s="152">
        <f t="shared" si="6"/>
        <v>86</v>
      </c>
      <c r="B95" s="152" t="str">
        <f>IF('Club Roster-Directory'!B106="","",'Club Roster-Directory'!B106)</f>
        <v/>
      </c>
      <c r="D95" s="152" t="str">
        <f>IF('Club Roster-Directory'!K106="","",'Club Roster-Directory'!K106)</f>
        <v/>
      </c>
      <c r="E95" s="214">
        <f t="shared" si="7"/>
        <v>0</v>
      </c>
      <c r="BL95" s="237">
        <f t="shared" si="5"/>
        <v>0</v>
      </c>
    </row>
    <row r="96" spans="1:64" x14ac:dyDescent="0.3">
      <c r="A96" s="152">
        <f t="shared" si="6"/>
        <v>87</v>
      </c>
      <c r="B96" s="152" t="str">
        <f>IF('Club Roster-Directory'!B107="","",'Club Roster-Directory'!B107)</f>
        <v/>
      </c>
      <c r="D96" s="152" t="str">
        <f>IF('Club Roster-Directory'!K107="","",'Club Roster-Directory'!K107)</f>
        <v/>
      </c>
      <c r="E96" s="214">
        <f t="shared" si="7"/>
        <v>0</v>
      </c>
      <c r="BL96" s="237">
        <f t="shared" si="5"/>
        <v>0</v>
      </c>
    </row>
    <row r="97" spans="1:64" x14ac:dyDescent="0.3">
      <c r="A97" s="152">
        <f t="shared" si="6"/>
        <v>88</v>
      </c>
      <c r="B97" s="152" t="str">
        <f>IF('Club Roster-Directory'!B108="","",'Club Roster-Directory'!B108)</f>
        <v/>
      </c>
      <c r="D97" s="152" t="str">
        <f>IF('Club Roster-Directory'!K108="","",'Club Roster-Directory'!K108)</f>
        <v/>
      </c>
      <c r="E97" s="214">
        <f t="shared" si="7"/>
        <v>0</v>
      </c>
      <c r="BL97" s="237">
        <f t="shared" si="5"/>
        <v>0</v>
      </c>
    </row>
    <row r="98" spans="1:64" x14ac:dyDescent="0.3">
      <c r="A98" s="152">
        <f t="shared" si="6"/>
        <v>89</v>
      </c>
      <c r="B98" s="152" t="str">
        <f>IF('Club Roster-Directory'!B109="","",'Club Roster-Directory'!B109)</f>
        <v/>
      </c>
      <c r="D98" s="152" t="str">
        <f>IF('Club Roster-Directory'!K109="","",'Club Roster-Directory'!K109)</f>
        <v/>
      </c>
      <c r="E98" s="214">
        <f t="shared" si="7"/>
        <v>0</v>
      </c>
      <c r="BL98" s="237">
        <f t="shared" si="5"/>
        <v>0</v>
      </c>
    </row>
    <row r="99" spans="1:64" x14ac:dyDescent="0.3">
      <c r="A99" s="152">
        <f t="shared" si="6"/>
        <v>90</v>
      </c>
      <c r="B99" s="152" t="str">
        <f>IF('Club Roster-Directory'!B110="","",'Club Roster-Directory'!B110)</f>
        <v/>
      </c>
      <c r="D99" s="152" t="str">
        <f>IF('Club Roster-Directory'!K110="","",'Club Roster-Directory'!K110)</f>
        <v/>
      </c>
      <c r="E99" s="214">
        <f t="shared" si="7"/>
        <v>0</v>
      </c>
      <c r="BL99" s="237">
        <f t="shared" si="5"/>
        <v>0</v>
      </c>
    </row>
    <row r="100" spans="1:64" x14ac:dyDescent="0.3">
      <c r="A100" s="152">
        <f t="shared" si="6"/>
        <v>91</v>
      </c>
      <c r="B100" s="152" t="str">
        <f>IF('Club Roster-Directory'!B111="","",'Club Roster-Directory'!B111)</f>
        <v/>
      </c>
      <c r="D100" s="152" t="str">
        <f>IF('Club Roster-Directory'!K111="","",'Club Roster-Directory'!K111)</f>
        <v/>
      </c>
      <c r="E100" s="214">
        <f t="shared" si="7"/>
        <v>0</v>
      </c>
      <c r="BL100" s="237">
        <f t="shared" si="5"/>
        <v>0</v>
      </c>
    </row>
    <row r="101" spans="1:64" x14ac:dyDescent="0.3">
      <c r="A101" s="152">
        <f t="shared" si="6"/>
        <v>92</v>
      </c>
      <c r="B101" s="152" t="str">
        <f>IF('Club Roster-Directory'!B112="","",'Club Roster-Directory'!B112)</f>
        <v/>
      </c>
      <c r="D101" s="152" t="str">
        <f>IF('Club Roster-Directory'!K112="","",'Club Roster-Directory'!K112)</f>
        <v/>
      </c>
      <c r="E101" s="214">
        <f t="shared" si="7"/>
        <v>0</v>
      </c>
      <c r="BL101" s="237">
        <f t="shared" si="5"/>
        <v>0</v>
      </c>
    </row>
    <row r="102" spans="1:64" x14ac:dyDescent="0.3">
      <c r="A102" s="152">
        <f t="shared" si="6"/>
        <v>93</v>
      </c>
      <c r="B102" s="152" t="str">
        <f>IF('Club Roster-Directory'!B113="","",'Club Roster-Directory'!B113)</f>
        <v/>
      </c>
      <c r="D102" s="152" t="str">
        <f>IF('Club Roster-Directory'!K113="","",'Club Roster-Directory'!K113)</f>
        <v/>
      </c>
      <c r="E102" s="214">
        <f t="shared" si="7"/>
        <v>0</v>
      </c>
      <c r="BL102" s="237">
        <f t="shared" si="5"/>
        <v>0</v>
      </c>
    </row>
    <row r="103" spans="1:64" x14ac:dyDescent="0.3">
      <c r="A103" s="152">
        <f t="shared" si="6"/>
        <v>94</v>
      </c>
      <c r="B103" s="152" t="str">
        <f>IF('Club Roster-Directory'!B114="","",'Club Roster-Directory'!B114)</f>
        <v/>
      </c>
      <c r="D103" s="152" t="str">
        <f>IF('Club Roster-Directory'!K114="","",'Club Roster-Directory'!K114)</f>
        <v/>
      </c>
      <c r="E103" s="214">
        <f t="shared" si="7"/>
        <v>0</v>
      </c>
      <c r="BL103" s="237">
        <f t="shared" si="5"/>
        <v>0</v>
      </c>
    </row>
    <row r="104" spans="1:64" x14ac:dyDescent="0.3">
      <c r="A104" s="152">
        <f t="shared" si="6"/>
        <v>95</v>
      </c>
      <c r="B104" s="152" t="str">
        <f>IF('Club Roster-Directory'!B115="","",'Club Roster-Directory'!B115)</f>
        <v/>
      </c>
      <c r="D104" s="152" t="str">
        <f>IF('Club Roster-Directory'!K115="","",'Club Roster-Directory'!K115)</f>
        <v/>
      </c>
      <c r="E104" s="214">
        <f t="shared" si="7"/>
        <v>0</v>
      </c>
      <c r="BL104" s="237">
        <f t="shared" si="5"/>
        <v>0</v>
      </c>
    </row>
    <row r="105" spans="1:64" x14ac:dyDescent="0.3">
      <c r="A105" s="152">
        <f t="shared" si="6"/>
        <v>96</v>
      </c>
      <c r="B105" s="152" t="str">
        <f>IF('Club Roster-Directory'!B116="","",'Club Roster-Directory'!B116)</f>
        <v/>
      </c>
      <c r="D105" s="152" t="str">
        <f>IF('Club Roster-Directory'!K116="","",'Club Roster-Directory'!K116)</f>
        <v/>
      </c>
      <c r="E105" s="214">
        <f t="shared" si="7"/>
        <v>0</v>
      </c>
      <c r="BL105" s="237">
        <f t="shared" si="5"/>
        <v>0</v>
      </c>
    </row>
    <row r="106" spans="1:64" x14ac:dyDescent="0.3">
      <c r="A106" s="152">
        <f t="shared" si="6"/>
        <v>97</v>
      </c>
      <c r="B106" s="152" t="str">
        <f>IF('Club Roster-Directory'!B117="","",'Club Roster-Directory'!B117)</f>
        <v/>
      </c>
      <c r="D106" s="152" t="str">
        <f>IF('Club Roster-Directory'!K117="","",'Club Roster-Directory'!K117)</f>
        <v/>
      </c>
      <c r="E106" s="214">
        <f t="shared" si="7"/>
        <v>0</v>
      </c>
      <c r="BL106" s="237">
        <f t="shared" si="5"/>
        <v>0</v>
      </c>
    </row>
    <row r="107" spans="1:64" x14ac:dyDescent="0.3">
      <c r="A107" s="152">
        <f t="shared" si="6"/>
        <v>98</v>
      </c>
      <c r="B107" s="152" t="str">
        <f>IF('Club Roster-Directory'!B118="","",'Club Roster-Directory'!B118)</f>
        <v/>
      </c>
      <c r="D107" s="152" t="str">
        <f>IF('Club Roster-Directory'!K118="","",'Club Roster-Directory'!K118)</f>
        <v/>
      </c>
      <c r="E107" s="214">
        <f t="shared" si="7"/>
        <v>0</v>
      </c>
      <c r="BL107" s="237">
        <f t="shared" si="5"/>
        <v>0</v>
      </c>
    </row>
    <row r="108" spans="1:64" x14ac:dyDescent="0.3">
      <c r="A108" s="152">
        <f t="shared" si="6"/>
        <v>99</v>
      </c>
      <c r="B108" s="152" t="str">
        <f>IF('Club Roster-Directory'!B119="","",'Club Roster-Directory'!B119)</f>
        <v/>
      </c>
      <c r="D108" s="152" t="str">
        <f>IF('Club Roster-Directory'!K119="","",'Club Roster-Directory'!K119)</f>
        <v/>
      </c>
      <c r="E108" s="214">
        <f t="shared" si="7"/>
        <v>0</v>
      </c>
      <c r="BL108" s="237">
        <f t="shared" si="5"/>
        <v>0</v>
      </c>
    </row>
    <row r="109" spans="1:64" x14ac:dyDescent="0.3">
      <c r="A109" s="152">
        <f t="shared" si="6"/>
        <v>100</v>
      </c>
      <c r="B109" s="152" t="str">
        <f>IF('Club Roster-Directory'!B120="","",'Club Roster-Directory'!B120)</f>
        <v/>
      </c>
      <c r="D109" s="152" t="str">
        <f>IF('Club Roster-Directory'!K120="","",'Club Roster-Directory'!K120)</f>
        <v/>
      </c>
      <c r="E109" s="214">
        <f t="shared" si="7"/>
        <v>0</v>
      </c>
      <c r="BL109" s="237">
        <f t="shared" si="5"/>
        <v>0</v>
      </c>
    </row>
  </sheetData>
  <mergeCells count="1">
    <mergeCell ref="I2:AO2"/>
  </mergeCells>
  <conditionalFormatting sqref="E10:E109">
    <cfRule type="cellIs" dxfId="2" priority="1" operator="greaterThan">
      <formula>49.99</formula>
    </cfRule>
  </conditionalFormatting>
  <pageMargins left="0.5" right="0.5" top="0.5" bottom="0.5" header="0.3" footer="0.3"/>
  <pageSetup orientation="portrait" r:id="rId1"/>
  <ignoredErrors>
    <ignoredError sqref="A10:A59 BL9:BL27 BL28:BL59 E10:E5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sheetPr>
  <dimension ref="A1:T62"/>
  <sheetViews>
    <sheetView view="pageBreakPreview" topLeftCell="A4" zoomScale="130" zoomScaleNormal="100" zoomScaleSheetLayoutView="130" workbookViewId="0">
      <selection activeCell="B7" sqref="B7"/>
    </sheetView>
  </sheetViews>
  <sheetFormatPr defaultColWidth="5.7109375" defaultRowHeight="14.25" x14ac:dyDescent="0.3"/>
  <cols>
    <col min="1" max="1" width="3" style="148" bestFit="1" customWidth="1"/>
    <col min="2" max="2" width="24.7109375" style="152" customWidth="1"/>
    <col min="3" max="3" width="3.7109375" style="152" customWidth="1"/>
    <col min="4" max="4" width="7.140625" style="238" bestFit="1" customWidth="1"/>
    <col min="5" max="16" width="3.7109375" style="152" customWidth="1"/>
    <col min="17" max="17" width="6.7109375" style="152" bestFit="1" customWidth="1"/>
    <col min="18" max="18" width="14.42578125" style="273" customWidth="1"/>
    <col min="19" max="19" width="19.140625" style="152" customWidth="1"/>
    <col min="20" max="20" width="1.5703125" style="148" customWidth="1"/>
    <col min="21" max="16384" width="5.7109375" style="152"/>
  </cols>
  <sheetData>
    <row r="1" spans="1:20" x14ac:dyDescent="0.3">
      <c r="B1" s="152" t="s">
        <v>509</v>
      </c>
    </row>
    <row r="2" spans="1:20" x14ac:dyDescent="0.3">
      <c r="B2" s="152" t="s">
        <v>510</v>
      </c>
    </row>
    <row r="3" spans="1:20" x14ac:dyDescent="0.3">
      <c r="B3" s="152" t="s">
        <v>542</v>
      </c>
    </row>
    <row r="4" spans="1:20" ht="110.25" customHeight="1" x14ac:dyDescent="0.3">
      <c r="B4" s="365" t="s">
        <v>649</v>
      </c>
      <c r="C4" s="366"/>
      <c r="D4" s="366"/>
      <c r="E4" s="366"/>
      <c r="F4" s="366"/>
      <c r="G4" s="366"/>
      <c r="H4" s="366"/>
      <c r="I4" s="366"/>
      <c r="J4" s="366"/>
      <c r="K4" s="366"/>
      <c r="L4" s="366"/>
      <c r="M4" s="366"/>
      <c r="N4" s="366"/>
      <c r="O4" s="366"/>
      <c r="P4" s="366"/>
      <c r="Q4" s="366"/>
      <c r="R4" s="366"/>
      <c r="S4" s="366"/>
    </row>
    <row r="6" spans="1:20" s="148" customFormat="1" x14ac:dyDescent="0.3">
      <c r="B6" s="173" t="s">
        <v>346</v>
      </c>
      <c r="C6" s="173"/>
      <c r="D6" s="225"/>
      <c r="E6" s="173"/>
      <c r="F6" s="173"/>
      <c r="G6" s="173"/>
      <c r="H6" s="173"/>
      <c r="I6" s="173"/>
      <c r="J6" s="173"/>
      <c r="K6" s="173"/>
      <c r="L6" s="173"/>
      <c r="M6" s="173"/>
      <c r="N6" s="173"/>
      <c r="O6" s="173"/>
      <c r="P6" s="173"/>
      <c r="Q6" s="173"/>
      <c r="R6" s="274"/>
      <c r="S6" s="173"/>
      <c r="T6" s="173"/>
    </row>
    <row r="7" spans="1:20" s="226" customFormat="1" ht="201.75" customHeight="1" x14ac:dyDescent="0.25">
      <c r="A7" s="252"/>
      <c r="B7" s="227" t="s">
        <v>557</v>
      </c>
      <c r="C7" s="282" t="s">
        <v>537</v>
      </c>
      <c r="D7" s="240" t="s">
        <v>162</v>
      </c>
      <c r="E7" s="282" t="s">
        <v>538</v>
      </c>
      <c r="F7" s="282" t="s">
        <v>539</v>
      </c>
      <c r="G7" s="282" t="s">
        <v>204</v>
      </c>
      <c r="H7" s="282" t="s">
        <v>540</v>
      </c>
      <c r="I7" s="282" t="s">
        <v>541</v>
      </c>
      <c r="J7" s="282" t="s">
        <v>543</v>
      </c>
      <c r="K7" s="282" t="s">
        <v>544</v>
      </c>
      <c r="L7" s="282" t="s">
        <v>545</v>
      </c>
      <c r="M7" s="282" t="s">
        <v>546</v>
      </c>
      <c r="N7" s="282" t="s">
        <v>547</v>
      </c>
      <c r="O7" s="282" t="s">
        <v>548</v>
      </c>
      <c r="P7" s="282" t="s">
        <v>549</v>
      </c>
      <c r="Q7" s="282" t="s">
        <v>550</v>
      </c>
      <c r="R7" s="275" t="s">
        <v>559</v>
      </c>
      <c r="S7" s="227" t="s">
        <v>476</v>
      </c>
      <c r="T7" s="228"/>
    </row>
    <row r="8" spans="1:20" s="230" customFormat="1" ht="5.25" customHeight="1" thickBot="1" x14ac:dyDescent="0.35">
      <c r="A8" s="253"/>
      <c r="B8" s="231"/>
      <c r="C8" s="231"/>
      <c r="D8" s="241"/>
      <c r="E8" s="231"/>
      <c r="F8" s="231"/>
      <c r="G8" s="231"/>
      <c r="H8" s="231"/>
      <c r="I8" s="231"/>
      <c r="J8" s="231"/>
      <c r="K8" s="231"/>
      <c r="L8" s="231"/>
      <c r="M8" s="231"/>
      <c r="N8" s="231"/>
      <c r="O8" s="231"/>
      <c r="P8" s="231"/>
      <c r="Q8" s="231"/>
      <c r="R8" s="276"/>
      <c r="S8" s="231"/>
      <c r="T8" s="272"/>
    </row>
    <row r="9" spans="1:20" s="242" customFormat="1" ht="13.5" x14ac:dyDescent="0.25">
      <c r="A9" s="254"/>
      <c r="B9" s="243" t="s">
        <v>554</v>
      </c>
      <c r="C9" s="268" t="s">
        <v>532</v>
      </c>
      <c r="D9" s="269">
        <v>200</v>
      </c>
      <c r="E9" s="270">
        <v>4</v>
      </c>
      <c r="F9" s="243">
        <v>5</v>
      </c>
      <c r="G9" s="243">
        <v>6</v>
      </c>
      <c r="H9" s="243">
        <v>6</v>
      </c>
      <c r="I9" s="243">
        <v>2</v>
      </c>
      <c r="J9" s="243">
        <v>1</v>
      </c>
      <c r="K9" s="243">
        <v>2</v>
      </c>
      <c r="L9" s="243">
        <v>2</v>
      </c>
      <c r="M9" s="243">
        <v>1</v>
      </c>
      <c r="N9" s="243" t="s">
        <v>532</v>
      </c>
      <c r="O9" s="243" t="s">
        <v>532</v>
      </c>
      <c r="P9" s="243" t="s">
        <v>532</v>
      </c>
      <c r="Q9" s="271">
        <v>100</v>
      </c>
      <c r="R9" s="277" t="s">
        <v>560</v>
      </c>
      <c r="S9" s="243"/>
      <c r="T9" s="228"/>
    </row>
    <row r="10" spans="1:20" s="244" customFormat="1" ht="13.5" x14ac:dyDescent="0.25">
      <c r="A10" s="254"/>
      <c r="B10" s="245" t="s">
        <v>553</v>
      </c>
      <c r="C10" s="262" t="s">
        <v>532</v>
      </c>
      <c r="D10" s="263">
        <v>150</v>
      </c>
      <c r="E10" s="255">
        <v>4</v>
      </c>
      <c r="F10" s="245">
        <v>4</v>
      </c>
      <c r="G10" s="245">
        <v>5</v>
      </c>
      <c r="H10" s="245">
        <v>5</v>
      </c>
      <c r="I10" s="245">
        <v>2</v>
      </c>
      <c r="J10" s="245">
        <v>1</v>
      </c>
      <c r="K10" s="245">
        <v>2</v>
      </c>
      <c r="L10" s="245">
        <v>2</v>
      </c>
      <c r="M10" s="245">
        <v>1</v>
      </c>
      <c r="N10" s="245" t="s">
        <v>532</v>
      </c>
      <c r="O10" s="245" t="s">
        <v>532</v>
      </c>
      <c r="P10" s="245" t="s">
        <v>532</v>
      </c>
      <c r="Q10" s="256">
        <v>50</v>
      </c>
      <c r="R10" s="278" t="s">
        <v>561</v>
      </c>
      <c r="S10" s="245"/>
      <c r="T10" s="228"/>
    </row>
    <row r="11" spans="1:20" s="246" customFormat="1" ht="13.5" x14ac:dyDescent="0.25">
      <c r="A11" s="254"/>
      <c r="B11" s="247" t="s">
        <v>552</v>
      </c>
      <c r="C11" s="264" t="s">
        <v>532</v>
      </c>
      <c r="D11" s="265">
        <v>100</v>
      </c>
      <c r="E11" s="257">
        <v>2</v>
      </c>
      <c r="F11" s="247">
        <v>3</v>
      </c>
      <c r="G11" s="247">
        <v>4</v>
      </c>
      <c r="H11" s="247">
        <v>4</v>
      </c>
      <c r="I11" s="247">
        <v>1</v>
      </c>
      <c r="J11" s="247">
        <v>0</v>
      </c>
      <c r="K11" s="247">
        <v>1</v>
      </c>
      <c r="L11" s="247">
        <v>1</v>
      </c>
      <c r="M11" s="247">
        <v>0</v>
      </c>
      <c r="N11" s="247" t="s">
        <v>532</v>
      </c>
      <c r="O11" s="247">
        <v>0</v>
      </c>
      <c r="P11" s="247">
        <v>0</v>
      </c>
      <c r="Q11" s="258">
        <v>20</v>
      </c>
      <c r="R11" s="279" t="s">
        <v>563</v>
      </c>
      <c r="S11" s="247"/>
      <c r="T11" s="228"/>
    </row>
    <row r="12" spans="1:20" s="248" customFormat="1" ht="13.5" x14ac:dyDescent="0.25">
      <c r="A12" s="254"/>
      <c r="B12" s="249" t="s">
        <v>551</v>
      </c>
      <c r="C12" s="266" t="s">
        <v>532</v>
      </c>
      <c r="D12" s="267">
        <v>50</v>
      </c>
      <c r="E12" s="259">
        <v>2</v>
      </c>
      <c r="F12" s="260">
        <v>2</v>
      </c>
      <c r="G12" s="260">
        <v>3</v>
      </c>
      <c r="H12" s="260">
        <v>4</v>
      </c>
      <c r="I12" s="260">
        <v>1</v>
      </c>
      <c r="J12" s="260">
        <v>0</v>
      </c>
      <c r="K12" s="260">
        <v>1</v>
      </c>
      <c r="L12" s="260">
        <v>1</v>
      </c>
      <c r="M12" s="260">
        <v>0</v>
      </c>
      <c r="N12" s="260" t="s">
        <v>532</v>
      </c>
      <c r="O12" s="260">
        <v>0</v>
      </c>
      <c r="P12" s="260">
        <v>0</v>
      </c>
      <c r="Q12" s="261">
        <v>3</v>
      </c>
      <c r="R12" s="280" t="s">
        <v>562</v>
      </c>
      <c r="S12" s="249"/>
      <c r="T12" s="228"/>
    </row>
    <row r="13" spans="1:20" x14ac:dyDescent="0.3">
      <c r="A13" s="148">
        <f>1+A8</f>
        <v>1</v>
      </c>
      <c r="B13" s="250" t="str">
        <f>IF('Service Record'!B10="","",'Service Record'!B10)</f>
        <v/>
      </c>
      <c r="C13" s="250" t="str">
        <f>IF('Service Record'!D10="","",'Service Record'!D10)</f>
        <v/>
      </c>
      <c r="D13" s="251">
        <f>IF('Service Record'!E10="","",'Service Record'!E10)</f>
        <v>0</v>
      </c>
      <c r="E13" s="250"/>
      <c r="F13" s="250"/>
      <c r="G13" s="250"/>
      <c r="H13" s="250"/>
      <c r="I13" s="250"/>
      <c r="J13" s="250"/>
      <c r="K13" s="250"/>
      <c r="L13" s="250"/>
      <c r="M13" s="250"/>
      <c r="N13" s="250"/>
      <c r="O13" s="250"/>
      <c r="P13" s="250"/>
      <c r="Q13" s="250"/>
      <c r="R13" s="281"/>
      <c r="S13" s="250"/>
      <c r="T13" s="228"/>
    </row>
    <row r="14" spans="1:20" x14ac:dyDescent="0.3">
      <c r="A14" s="148">
        <f t="shared" ref="A14:A62" si="0">1+A13</f>
        <v>2</v>
      </c>
      <c r="B14" s="250" t="str">
        <f>IF('Service Record'!B11="","",'Service Record'!B11)</f>
        <v/>
      </c>
      <c r="C14" s="250" t="str">
        <f>IF('Service Record'!D11="","",'Service Record'!D11)</f>
        <v/>
      </c>
      <c r="D14" s="251">
        <f>IF('Service Record'!E11="","",'Service Record'!E11)</f>
        <v>0</v>
      </c>
      <c r="E14" s="250"/>
      <c r="F14" s="250"/>
      <c r="G14" s="250"/>
      <c r="H14" s="250"/>
      <c r="I14" s="250"/>
      <c r="J14" s="250"/>
      <c r="K14" s="250"/>
      <c r="L14" s="250"/>
      <c r="M14" s="250"/>
      <c r="N14" s="250"/>
      <c r="O14" s="250"/>
      <c r="P14" s="250"/>
      <c r="Q14" s="250"/>
      <c r="R14" s="281"/>
      <c r="S14" s="250"/>
    </row>
    <row r="15" spans="1:20" x14ac:dyDescent="0.3">
      <c r="A15" s="148">
        <f t="shared" si="0"/>
        <v>3</v>
      </c>
      <c r="B15" s="250" t="str">
        <f>IF('Service Record'!B12="","",'Service Record'!B12)</f>
        <v/>
      </c>
      <c r="C15" s="250" t="str">
        <f>IF('Service Record'!D12="","",'Service Record'!D12)</f>
        <v/>
      </c>
      <c r="D15" s="251">
        <f>IF('Service Record'!E12="","",'Service Record'!E12)</f>
        <v>0</v>
      </c>
      <c r="E15" s="250"/>
      <c r="F15" s="250"/>
      <c r="G15" s="250"/>
      <c r="H15" s="250"/>
      <c r="I15" s="250"/>
      <c r="J15" s="250"/>
      <c r="K15" s="250"/>
      <c r="L15" s="250"/>
      <c r="M15" s="250"/>
      <c r="N15" s="250"/>
      <c r="O15" s="250"/>
      <c r="P15" s="250"/>
      <c r="Q15" s="250"/>
      <c r="R15" s="281"/>
      <c r="S15" s="250"/>
    </row>
    <row r="16" spans="1:20" x14ac:dyDescent="0.3">
      <c r="A16" s="148">
        <f t="shared" si="0"/>
        <v>4</v>
      </c>
      <c r="B16" s="250" t="str">
        <f>IF('Service Record'!B13="","",'Service Record'!B13)</f>
        <v/>
      </c>
      <c r="C16" s="250" t="str">
        <f>IF('Service Record'!D13="","",'Service Record'!D13)</f>
        <v/>
      </c>
      <c r="D16" s="251">
        <f>IF('Service Record'!E13="","",'Service Record'!E13)</f>
        <v>0</v>
      </c>
      <c r="E16" s="250"/>
      <c r="F16" s="250"/>
      <c r="G16" s="250"/>
      <c r="H16" s="250"/>
      <c r="I16" s="250"/>
      <c r="J16" s="250"/>
      <c r="K16" s="250"/>
      <c r="L16" s="250"/>
      <c r="M16" s="250"/>
      <c r="N16" s="250"/>
      <c r="O16" s="250"/>
      <c r="P16" s="250"/>
      <c r="Q16" s="250"/>
      <c r="R16" s="281"/>
      <c r="S16" s="250"/>
    </row>
    <row r="17" spans="1:19" x14ac:dyDescent="0.3">
      <c r="A17" s="148">
        <f t="shared" si="0"/>
        <v>5</v>
      </c>
      <c r="B17" s="250" t="str">
        <f>IF('Service Record'!B14="","",'Service Record'!B14)</f>
        <v/>
      </c>
      <c r="C17" s="250" t="str">
        <f>IF('Service Record'!D14="","",'Service Record'!D14)</f>
        <v/>
      </c>
      <c r="D17" s="251">
        <f>IF('Service Record'!E14="","",'Service Record'!E14)</f>
        <v>0</v>
      </c>
      <c r="E17" s="250"/>
      <c r="F17" s="250"/>
      <c r="G17" s="250"/>
      <c r="H17" s="250"/>
      <c r="I17" s="250"/>
      <c r="J17" s="250"/>
      <c r="K17" s="250"/>
      <c r="L17" s="250"/>
      <c r="M17" s="250"/>
      <c r="N17" s="250"/>
      <c r="O17" s="250"/>
      <c r="P17" s="250"/>
      <c r="Q17" s="250"/>
      <c r="R17" s="281"/>
      <c r="S17" s="250"/>
    </row>
    <row r="18" spans="1:19" x14ac:dyDescent="0.3">
      <c r="A18" s="148">
        <f t="shared" si="0"/>
        <v>6</v>
      </c>
      <c r="B18" s="250" t="str">
        <f>IF('Service Record'!B15="","",'Service Record'!B15)</f>
        <v/>
      </c>
      <c r="C18" s="250" t="str">
        <f>IF('Service Record'!D15="","",'Service Record'!D15)</f>
        <v/>
      </c>
      <c r="D18" s="251">
        <f>IF('Service Record'!E15="","",'Service Record'!E15)</f>
        <v>0</v>
      </c>
      <c r="E18" s="250"/>
      <c r="F18" s="250"/>
      <c r="G18" s="250"/>
      <c r="H18" s="250"/>
      <c r="I18" s="250"/>
      <c r="J18" s="250"/>
      <c r="K18" s="250"/>
      <c r="L18" s="250"/>
      <c r="M18" s="250"/>
      <c r="N18" s="250"/>
      <c r="O18" s="250"/>
      <c r="P18" s="250"/>
      <c r="Q18" s="250"/>
      <c r="R18" s="281"/>
      <c r="S18" s="250"/>
    </row>
    <row r="19" spans="1:19" x14ac:dyDescent="0.3">
      <c r="A19" s="148">
        <f t="shared" si="0"/>
        <v>7</v>
      </c>
      <c r="B19" s="250" t="str">
        <f>IF('Service Record'!B16="","",'Service Record'!B16)</f>
        <v/>
      </c>
      <c r="C19" s="250" t="str">
        <f>IF('Service Record'!D16="","",'Service Record'!D16)</f>
        <v/>
      </c>
      <c r="D19" s="251">
        <f>IF('Service Record'!E16="","",'Service Record'!E16)</f>
        <v>0</v>
      </c>
      <c r="E19" s="250"/>
      <c r="F19" s="250"/>
      <c r="G19" s="250"/>
      <c r="H19" s="250"/>
      <c r="I19" s="250"/>
      <c r="J19" s="250"/>
      <c r="K19" s="250"/>
      <c r="L19" s="250"/>
      <c r="M19" s="250"/>
      <c r="N19" s="250"/>
      <c r="O19" s="250"/>
      <c r="P19" s="250"/>
      <c r="Q19" s="250"/>
      <c r="R19" s="281"/>
      <c r="S19" s="250"/>
    </row>
    <row r="20" spans="1:19" x14ac:dyDescent="0.3">
      <c r="A20" s="148">
        <f t="shared" si="0"/>
        <v>8</v>
      </c>
      <c r="B20" s="250" t="str">
        <f>IF('Service Record'!B17="","",'Service Record'!B17)</f>
        <v/>
      </c>
      <c r="C20" s="250" t="str">
        <f>IF('Service Record'!D17="","",'Service Record'!D17)</f>
        <v/>
      </c>
      <c r="D20" s="251">
        <f>IF('Service Record'!E17="","",'Service Record'!E17)</f>
        <v>0</v>
      </c>
      <c r="E20" s="250"/>
      <c r="F20" s="250"/>
      <c r="G20" s="250"/>
      <c r="H20" s="250"/>
      <c r="I20" s="250"/>
      <c r="J20" s="250"/>
      <c r="K20" s="250"/>
      <c r="L20" s="250"/>
      <c r="M20" s="250"/>
      <c r="N20" s="250"/>
      <c r="O20" s="250"/>
      <c r="P20" s="250"/>
      <c r="Q20" s="250"/>
      <c r="R20" s="281"/>
      <c r="S20" s="250"/>
    </row>
    <row r="21" spans="1:19" x14ac:dyDescent="0.3">
      <c r="A21" s="148">
        <f t="shared" si="0"/>
        <v>9</v>
      </c>
      <c r="B21" s="250" t="str">
        <f>IF('Service Record'!B18="","",'Service Record'!B18)</f>
        <v/>
      </c>
      <c r="C21" s="250" t="str">
        <f>IF('Service Record'!D18="","",'Service Record'!D18)</f>
        <v/>
      </c>
      <c r="D21" s="251">
        <f>IF('Service Record'!E18="","",'Service Record'!E18)</f>
        <v>0</v>
      </c>
      <c r="E21" s="250"/>
      <c r="F21" s="250"/>
      <c r="G21" s="250"/>
      <c r="H21" s="250"/>
      <c r="I21" s="250"/>
      <c r="J21" s="250"/>
      <c r="K21" s="250"/>
      <c r="L21" s="250"/>
      <c r="M21" s="250"/>
      <c r="N21" s="250"/>
      <c r="O21" s="250"/>
      <c r="P21" s="250"/>
      <c r="Q21" s="250"/>
      <c r="R21" s="281"/>
      <c r="S21" s="250"/>
    </row>
    <row r="22" spans="1:19" x14ac:dyDescent="0.3">
      <c r="A22" s="148">
        <f t="shared" si="0"/>
        <v>10</v>
      </c>
      <c r="B22" s="250" t="str">
        <f>IF('Service Record'!B19="","",'Service Record'!B19)</f>
        <v/>
      </c>
      <c r="C22" s="250" t="str">
        <f>IF('Service Record'!D19="","",'Service Record'!D19)</f>
        <v/>
      </c>
      <c r="D22" s="251">
        <f>IF('Service Record'!E19="","",'Service Record'!E19)</f>
        <v>0</v>
      </c>
      <c r="E22" s="250"/>
      <c r="F22" s="250"/>
      <c r="G22" s="250"/>
      <c r="H22" s="250"/>
      <c r="I22" s="250"/>
      <c r="J22" s="250"/>
      <c r="K22" s="250"/>
      <c r="L22" s="250"/>
      <c r="M22" s="250"/>
      <c r="N22" s="250"/>
      <c r="O22" s="250"/>
      <c r="P22" s="250"/>
      <c r="Q22" s="250"/>
      <c r="R22" s="281"/>
      <c r="S22" s="250"/>
    </row>
    <row r="23" spans="1:19" x14ac:dyDescent="0.3">
      <c r="A23" s="148">
        <f t="shared" si="0"/>
        <v>11</v>
      </c>
      <c r="B23" s="250" t="str">
        <f>IF('Service Record'!B20="","",'Service Record'!B20)</f>
        <v/>
      </c>
      <c r="C23" s="250" t="str">
        <f>IF('Service Record'!D20="","",'Service Record'!D20)</f>
        <v/>
      </c>
      <c r="D23" s="251">
        <f>IF('Service Record'!E20="","",'Service Record'!E20)</f>
        <v>0</v>
      </c>
      <c r="E23" s="250"/>
      <c r="F23" s="250"/>
      <c r="G23" s="250"/>
      <c r="H23" s="250"/>
      <c r="I23" s="250"/>
      <c r="J23" s="250"/>
      <c r="K23" s="250"/>
      <c r="L23" s="250"/>
      <c r="M23" s="250"/>
      <c r="N23" s="250"/>
      <c r="O23" s="250"/>
      <c r="P23" s="250"/>
      <c r="Q23" s="250"/>
      <c r="R23" s="281"/>
      <c r="S23" s="250"/>
    </row>
    <row r="24" spans="1:19" x14ac:dyDescent="0.3">
      <c r="A24" s="148">
        <f t="shared" si="0"/>
        <v>12</v>
      </c>
      <c r="B24" s="250" t="str">
        <f>IF('Service Record'!B21="","",'Service Record'!B21)</f>
        <v/>
      </c>
      <c r="C24" s="250" t="str">
        <f>IF('Service Record'!D21="","",'Service Record'!D21)</f>
        <v/>
      </c>
      <c r="D24" s="251">
        <f>IF('Service Record'!E21="","",'Service Record'!E21)</f>
        <v>0</v>
      </c>
      <c r="E24" s="250"/>
      <c r="F24" s="250"/>
      <c r="G24" s="250"/>
      <c r="H24" s="250"/>
      <c r="I24" s="250"/>
      <c r="J24" s="250"/>
      <c r="K24" s="250"/>
      <c r="L24" s="250"/>
      <c r="M24" s="250"/>
      <c r="N24" s="250"/>
      <c r="O24" s="250"/>
      <c r="P24" s="250"/>
      <c r="Q24" s="250"/>
      <c r="R24" s="281"/>
      <c r="S24" s="250"/>
    </row>
    <row r="25" spans="1:19" x14ac:dyDescent="0.3">
      <c r="A25" s="148">
        <f t="shared" si="0"/>
        <v>13</v>
      </c>
      <c r="B25" s="250" t="str">
        <f>IF('Service Record'!B22="","",'Service Record'!B22)</f>
        <v/>
      </c>
      <c r="C25" s="250" t="str">
        <f>IF('Service Record'!D22="","",'Service Record'!D22)</f>
        <v/>
      </c>
      <c r="D25" s="251">
        <f>IF('Service Record'!E22="","",'Service Record'!E22)</f>
        <v>0</v>
      </c>
      <c r="E25" s="250"/>
      <c r="F25" s="250"/>
      <c r="G25" s="250"/>
      <c r="H25" s="250"/>
      <c r="I25" s="250"/>
      <c r="J25" s="250"/>
      <c r="K25" s="250"/>
      <c r="L25" s="250"/>
      <c r="M25" s="250"/>
      <c r="N25" s="250"/>
      <c r="O25" s="250"/>
      <c r="P25" s="250"/>
      <c r="Q25" s="250"/>
      <c r="R25" s="281"/>
      <c r="S25" s="250"/>
    </row>
    <row r="26" spans="1:19" x14ac:dyDescent="0.3">
      <c r="A26" s="148">
        <f t="shared" si="0"/>
        <v>14</v>
      </c>
      <c r="B26" s="250" t="str">
        <f>IF('Service Record'!B23="","",'Service Record'!B23)</f>
        <v/>
      </c>
      <c r="C26" s="250" t="str">
        <f>IF('Service Record'!D23="","",'Service Record'!D23)</f>
        <v/>
      </c>
      <c r="D26" s="251">
        <f>IF('Service Record'!E23="","",'Service Record'!E23)</f>
        <v>0</v>
      </c>
      <c r="E26" s="250"/>
      <c r="F26" s="250"/>
      <c r="G26" s="250"/>
      <c r="H26" s="250"/>
      <c r="I26" s="250"/>
      <c r="J26" s="250"/>
      <c r="K26" s="250"/>
      <c r="L26" s="250"/>
      <c r="M26" s="250"/>
      <c r="N26" s="250"/>
      <c r="O26" s="250"/>
      <c r="P26" s="250"/>
      <c r="Q26" s="250"/>
      <c r="R26" s="281"/>
      <c r="S26" s="250"/>
    </row>
    <row r="27" spans="1:19" x14ac:dyDescent="0.3">
      <c r="A27" s="148">
        <f t="shared" si="0"/>
        <v>15</v>
      </c>
      <c r="B27" s="250" t="str">
        <f>IF('Service Record'!B24="","",'Service Record'!B24)</f>
        <v/>
      </c>
      <c r="C27" s="250" t="str">
        <f>IF('Service Record'!D24="","",'Service Record'!D24)</f>
        <v/>
      </c>
      <c r="D27" s="251">
        <f>IF('Service Record'!E24="","",'Service Record'!E24)</f>
        <v>0</v>
      </c>
      <c r="E27" s="250"/>
      <c r="F27" s="250"/>
      <c r="G27" s="250"/>
      <c r="H27" s="250"/>
      <c r="I27" s="250"/>
      <c r="J27" s="250"/>
      <c r="K27" s="250"/>
      <c r="L27" s="250"/>
      <c r="M27" s="250"/>
      <c r="N27" s="250"/>
      <c r="O27" s="250"/>
      <c r="P27" s="250"/>
      <c r="Q27" s="250"/>
      <c r="R27" s="281"/>
      <c r="S27" s="250"/>
    </row>
    <row r="28" spans="1:19" x14ac:dyDescent="0.3">
      <c r="A28" s="148">
        <f t="shared" si="0"/>
        <v>16</v>
      </c>
      <c r="B28" s="250" t="str">
        <f>IF('Service Record'!B25="","",'Service Record'!B25)</f>
        <v/>
      </c>
      <c r="C28" s="250" t="str">
        <f>IF('Service Record'!D25="","",'Service Record'!D25)</f>
        <v/>
      </c>
      <c r="D28" s="251">
        <f>IF('Service Record'!E25="","",'Service Record'!E25)</f>
        <v>0</v>
      </c>
      <c r="E28" s="250"/>
      <c r="F28" s="250"/>
      <c r="G28" s="250"/>
      <c r="H28" s="250"/>
      <c r="I28" s="250"/>
      <c r="J28" s="250"/>
      <c r="K28" s="250"/>
      <c r="L28" s="250"/>
      <c r="M28" s="250"/>
      <c r="N28" s="250"/>
      <c r="O28" s="250"/>
      <c r="P28" s="250"/>
      <c r="Q28" s="250"/>
      <c r="R28" s="281"/>
      <c r="S28" s="250"/>
    </row>
    <row r="29" spans="1:19" x14ac:dyDescent="0.3">
      <c r="A29" s="148">
        <f t="shared" si="0"/>
        <v>17</v>
      </c>
      <c r="B29" s="250" t="str">
        <f>IF('Service Record'!B26="","",'Service Record'!B26)</f>
        <v/>
      </c>
      <c r="C29" s="250" t="str">
        <f>IF('Service Record'!D26="","",'Service Record'!D26)</f>
        <v/>
      </c>
      <c r="D29" s="251">
        <f>IF('Service Record'!E26="","",'Service Record'!E26)</f>
        <v>0</v>
      </c>
      <c r="E29" s="250"/>
      <c r="F29" s="250"/>
      <c r="G29" s="250"/>
      <c r="H29" s="250"/>
      <c r="I29" s="250"/>
      <c r="J29" s="250"/>
      <c r="K29" s="250"/>
      <c r="L29" s="250"/>
      <c r="M29" s="250"/>
      <c r="N29" s="250"/>
      <c r="O29" s="250"/>
      <c r="P29" s="250"/>
      <c r="Q29" s="250"/>
      <c r="R29" s="281"/>
      <c r="S29" s="250"/>
    </row>
    <row r="30" spans="1:19" x14ac:dyDescent="0.3">
      <c r="A30" s="148">
        <f t="shared" si="0"/>
        <v>18</v>
      </c>
      <c r="B30" s="250" t="str">
        <f>IF('Service Record'!B27="","",'Service Record'!B27)</f>
        <v/>
      </c>
      <c r="C30" s="250" t="str">
        <f>IF('Service Record'!D27="","",'Service Record'!D27)</f>
        <v/>
      </c>
      <c r="D30" s="251">
        <f>IF('Service Record'!E27="","",'Service Record'!E27)</f>
        <v>0</v>
      </c>
      <c r="E30" s="250"/>
      <c r="F30" s="250"/>
      <c r="G30" s="250"/>
      <c r="H30" s="250"/>
      <c r="I30" s="250"/>
      <c r="J30" s="250"/>
      <c r="K30" s="250"/>
      <c r="L30" s="250"/>
      <c r="M30" s="250"/>
      <c r="N30" s="250"/>
      <c r="O30" s="250"/>
      <c r="P30" s="250"/>
      <c r="Q30" s="250"/>
      <c r="R30" s="281"/>
      <c r="S30" s="250"/>
    </row>
    <row r="31" spans="1:19" x14ac:dyDescent="0.3">
      <c r="A31" s="148">
        <f t="shared" si="0"/>
        <v>19</v>
      </c>
      <c r="B31" s="250" t="str">
        <f>IF('Service Record'!B28="","",'Service Record'!B28)</f>
        <v/>
      </c>
      <c r="C31" s="250" t="str">
        <f>IF('Service Record'!D28="","",'Service Record'!D28)</f>
        <v/>
      </c>
      <c r="D31" s="251">
        <f>IF('Service Record'!E28="","",'Service Record'!E28)</f>
        <v>0</v>
      </c>
      <c r="E31" s="250"/>
      <c r="F31" s="250"/>
      <c r="G31" s="250"/>
      <c r="H31" s="250"/>
      <c r="I31" s="250"/>
      <c r="J31" s="250"/>
      <c r="K31" s="250"/>
      <c r="L31" s="250"/>
      <c r="M31" s="250"/>
      <c r="N31" s="250"/>
      <c r="O31" s="250"/>
      <c r="P31" s="250"/>
      <c r="Q31" s="250"/>
      <c r="R31" s="281"/>
      <c r="S31" s="250"/>
    </row>
    <row r="32" spans="1:19" x14ac:dyDescent="0.3">
      <c r="A32" s="148">
        <f t="shared" si="0"/>
        <v>20</v>
      </c>
      <c r="B32" s="250" t="str">
        <f>IF('Service Record'!B29="","",'Service Record'!B29)</f>
        <v/>
      </c>
      <c r="C32" s="250" t="str">
        <f>IF('Service Record'!D29="","",'Service Record'!D29)</f>
        <v/>
      </c>
      <c r="D32" s="251">
        <f>IF('Service Record'!E29="","",'Service Record'!E29)</f>
        <v>0</v>
      </c>
      <c r="E32" s="250"/>
      <c r="F32" s="250"/>
      <c r="G32" s="250"/>
      <c r="H32" s="250"/>
      <c r="I32" s="250"/>
      <c r="J32" s="250"/>
      <c r="K32" s="250"/>
      <c r="L32" s="250"/>
      <c r="M32" s="250"/>
      <c r="N32" s="250"/>
      <c r="O32" s="250"/>
      <c r="P32" s="250"/>
      <c r="Q32" s="250"/>
      <c r="R32" s="281"/>
      <c r="S32" s="250"/>
    </row>
    <row r="33" spans="1:19" x14ac:dyDescent="0.3">
      <c r="A33" s="148">
        <f t="shared" si="0"/>
        <v>21</v>
      </c>
      <c r="B33" s="250" t="str">
        <f>IF('Service Record'!B30="","",'Service Record'!B30)</f>
        <v/>
      </c>
      <c r="C33" s="250" t="str">
        <f>IF('Service Record'!D30="","",'Service Record'!D30)</f>
        <v/>
      </c>
      <c r="D33" s="251">
        <f>IF('Service Record'!E30="","",'Service Record'!E30)</f>
        <v>0</v>
      </c>
      <c r="E33" s="250"/>
      <c r="F33" s="250"/>
      <c r="G33" s="250"/>
      <c r="H33" s="250"/>
      <c r="I33" s="250"/>
      <c r="J33" s="250"/>
      <c r="K33" s="250"/>
      <c r="L33" s="250"/>
      <c r="M33" s="250"/>
      <c r="N33" s="250"/>
      <c r="O33" s="250"/>
      <c r="P33" s="250"/>
      <c r="Q33" s="250"/>
      <c r="R33" s="281"/>
      <c r="S33" s="250"/>
    </row>
    <row r="34" spans="1:19" x14ac:dyDescent="0.3">
      <c r="A34" s="148">
        <f t="shared" si="0"/>
        <v>22</v>
      </c>
      <c r="B34" s="250" t="str">
        <f>IF('Service Record'!B31="","",'Service Record'!B31)</f>
        <v/>
      </c>
      <c r="C34" s="250" t="str">
        <f>IF('Service Record'!D31="","",'Service Record'!D31)</f>
        <v/>
      </c>
      <c r="D34" s="251">
        <f>IF('Service Record'!E31="","",'Service Record'!E31)</f>
        <v>0</v>
      </c>
      <c r="E34" s="250"/>
      <c r="F34" s="250"/>
      <c r="G34" s="250"/>
      <c r="H34" s="250"/>
      <c r="I34" s="250"/>
      <c r="J34" s="250"/>
      <c r="K34" s="250"/>
      <c r="L34" s="250"/>
      <c r="M34" s="250"/>
      <c r="N34" s="250"/>
      <c r="O34" s="250"/>
      <c r="P34" s="250"/>
      <c r="Q34" s="250"/>
      <c r="R34" s="281"/>
      <c r="S34" s="250"/>
    </row>
    <row r="35" spans="1:19" x14ac:dyDescent="0.3">
      <c r="A35" s="148">
        <f t="shared" si="0"/>
        <v>23</v>
      </c>
      <c r="B35" s="250" t="str">
        <f>IF('Service Record'!B32="","",'Service Record'!B32)</f>
        <v/>
      </c>
      <c r="C35" s="250" t="str">
        <f>IF('Service Record'!D32="","",'Service Record'!D32)</f>
        <v/>
      </c>
      <c r="D35" s="251">
        <f>IF('Service Record'!E32="","",'Service Record'!E32)</f>
        <v>0</v>
      </c>
      <c r="E35" s="250"/>
      <c r="F35" s="250"/>
      <c r="G35" s="250"/>
      <c r="H35" s="250"/>
      <c r="I35" s="250"/>
      <c r="J35" s="250"/>
      <c r="K35" s="250"/>
      <c r="L35" s="250"/>
      <c r="M35" s="250"/>
      <c r="N35" s="250"/>
      <c r="O35" s="250"/>
      <c r="P35" s="250"/>
      <c r="Q35" s="250"/>
      <c r="R35" s="281"/>
      <c r="S35" s="250"/>
    </row>
    <row r="36" spans="1:19" x14ac:dyDescent="0.3">
      <c r="A36" s="148">
        <f t="shared" si="0"/>
        <v>24</v>
      </c>
      <c r="B36" s="250" t="str">
        <f>IF('Service Record'!B33="","",'Service Record'!B33)</f>
        <v/>
      </c>
      <c r="C36" s="250" t="str">
        <f>IF('Service Record'!D33="","",'Service Record'!D33)</f>
        <v/>
      </c>
      <c r="D36" s="251">
        <f>IF('Service Record'!E33="","",'Service Record'!E33)</f>
        <v>0</v>
      </c>
      <c r="E36" s="250"/>
      <c r="F36" s="250"/>
      <c r="G36" s="250"/>
      <c r="H36" s="250"/>
      <c r="I36" s="250"/>
      <c r="J36" s="250"/>
      <c r="K36" s="250"/>
      <c r="L36" s="250"/>
      <c r="M36" s="250"/>
      <c r="N36" s="250"/>
      <c r="O36" s="250"/>
      <c r="P36" s="250"/>
      <c r="Q36" s="250"/>
      <c r="R36" s="281"/>
      <c r="S36" s="250"/>
    </row>
    <row r="37" spans="1:19" x14ac:dyDescent="0.3">
      <c r="A37" s="148">
        <f t="shared" si="0"/>
        <v>25</v>
      </c>
      <c r="B37" s="250" t="str">
        <f>IF('Service Record'!B34="","",'Service Record'!B34)</f>
        <v/>
      </c>
      <c r="C37" s="250" t="str">
        <f>IF('Service Record'!D34="","",'Service Record'!D34)</f>
        <v/>
      </c>
      <c r="D37" s="251">
        <f>IF('Service Record'!E34="","",'Service Record'!E34)</f>
        <v>0</v>
      </c>
      <c r="E37" s="250"/>
      <c r="F37" s="250"/>
      <c r="G37" s="250"/>
      <c r="H37" s="250"/>
      <c r="I37" s="250"/>
      <c r="J37" s="250"/>
      <c r="K37" s="250"/>
      <c r="L37" s="250"/>
      <c r="M37" s="250"/>
      <c r="N37" s="250"/>
      <c r="O37" s="250"/>
      <c r="P37" s="250"/>
      <c r="Q37" s="250"/>
      <c r="R37" s="281"/>
      <c r="S37" s="250"/>
    </row>
    <row r="38" spans="1:19" x14ac:dyDescent="0.3">
      <c r="A38" s="148">
        <f t="shared" si="0"/>
        <v>26</v>
      </c>
      <c r="B38" s="250" t="str">
        <f>IF('Service Record'!B35="","",'Service Record'!B35)</f>
        <v/>
      </c>
      <c r="C38" s="250" t="str">
        <f>IF('Service Record'!D35="","",'Service Record'!D35)</f>
        <v/>
      </c>
      <c r="D38" s="251">
        <f>IF('Service Record'!E35="","",'Service Record'!E35)</f>
        <v>0</v>
      </c>
      <c r="E38" s="250"/>
      <c r="F38" s="250"/>
      <c r="G38" s="250"/>
      <c r="H38" s="250"/>
      <c r="I38" s="250"/>
      <c r="J38" s="250"/>
      <c r="K38" s="250"/>
      <c r="L38" s="250"/>
      <c r="M38" s="250"/>
      <c r="N38" s="250"/>
      <c r="O38" s="250"/>
      <c r="P38" s="250"/>
      <c r="Q38" s="250"/>
      <c r="R38" s="281"/>
      <c r="S38" s="250"/>
    </row>
    <row r="39" spans="1:19" x14ac:dyDescent="0.3">
      <c r="A39" s="148">
        <f t="shared" si="0"/>
        <v>27</v>
      </c>
      <c r="B39" s="250" t="str">
        <f>IF('Service Record'!B36="","",'Service Record'!B36)</f>
        <v/>
      </c>
      <c r="C39" s="250" t="str">
        <f>IF('Service Record'!D36="","",'Service Record'!D36)</f>
        <v/>
      </c>
      <c r="D39" s="251">
        <f>IF('Service Record'!E36="","",'Service Record'!E36)</f>
        <v>0</v>
      </c>
      <c r="E39" s="250"/>
      <c r="F39" s="250"/>
      <c r="G39" s="250"/>
      <c r="H39" s="250"/>
      <c r="I39" s="250"/>
      <c r="J39" s="250"/>
      <c r="K39" s="250"/>
      <c r="L39" s="250"/>
      <c r="M39" s="250"/>
      <c r="N39" s="250"/>
      <c r="O39" s="250"/>
      <c r="P39" s="250"/>
      <c r="Q39" s="250"/>
      <c r="R39" s="281"/>
      <c r="S39" s="250"/>
    </row>
    <row r="40" spans="1:19" x14ac:dyDescent="0.3">
      <c r="A40" s="148">
        <f t="shared" si="0"/>
        <v>28</v>
      </c>
      <c r="B40" s="250" t="str">
        <f>IF('Service Record'!B37="","",'Service Record'!B37)</f>
        <v/>
      </c>
      <c r="C40" s="250" t="str">
        <f>IF('Service Record'!D37="","",'Service Record'!D37)</f>
        <v/>
      </c>
      <c r="D40" s="251">
        <f>IF('Service Record'!E37="","",'Service Record'!E37)</f>
        <v>0</v>
      </c>
      <c r="E40" s="250"/>
      <c r="F40" s="250"/>
      <c r="G40" s="250"/>
      <c r="H40" s="250"/>
      <c r="I40" s="250"/>
      <c r="J40" s="250"/>
      <c r="K40" s="250"/>
      <c r="L40" s="250"/>
      <c r="M40" s="250"/>
      <c r="N40" s="250"/>
      <c r="O40" s="250"/>
      <c r="P40" s="250"/>
      <c r="Q40" s="250"/>
      <c r="R40" s="281"/>
      <c r="S40" s="250"/>
    </row>
    <row r="41" spans="1:19" x14ac:dyDescent="0.3">
      <c r="A41" s="148">
        <f t="shared" si="0"/>
        <v>29</v>
      </c>
      <c r="B41" s="250" t="str">
        <f>IF('Service Record'!B38="","",'Service Record'!B38)</f>
        <v/>
      </c>
      <c r="C41" s="250" t="str">
        <f>IF('Service Record'!D38="","",'Service Record'!D38)</f>
        <v/>
      </c>
      <c r="D41" s="251">
        <f>IF('Service Record'!E38="","",'Service Record'!E38)</f>
        <v>0</v>
      </c>
      <c r="E41" s="250"/>
      <c r="F41" s="250"/>
      <c r="G41" s="250"/>
      <c r="H41" s="250"/>
      <c r="I41" s="250"/>
      <c r="J41" s="250"/>
      <c r="K41" s="250"/>
      <c r="L41" s="250"/>
      <c r="M41" s="250"/>
      <c r="N41" s="250"/>
      <c r="O41" s="250"/>
      <c r="P41" s="250"/>
      <c r="Q41" s="250"/>
      <c r="R41" s="281"/>
      <c r="S41" s="250"/>
    </row>
    <row r="42" spans="1:19" x14ac:dyDescent="0.3">
      <c r="A42" s="148">
        <f t="shared" si="0"/>
        <v>30</v>
      </c>
      <c r="B42" s="250" t="str">
        <f>IF('Service Record'!B39="","",'Service Record'!B39)</f>
        <v/>
      </c>
      <c r="C42" s="250" t="str">
        <f>IF('Service Record'!D39="","",'Service Record'!D39)</f>
        <v/>
      </c>
      <c r="D42" s="251">
        <f>IF('Service Record'!E39="","",'Service Record'!E39)</f>
        <v>0</v>
      </c>
      <c r="E42" s="250"/>
      <c r="F42" s="250"/>
      <c r="G42" s="250"/>
      <c r="H42" s="250"/>
      <c r="I42" s="250"/>
      <c r="J42" s="250"/>
      <c r="K42" s="250"/>
      <c r="L42" s="250"/>
      <c r="M42" s="250"/>
      <c r="N42" s="250"/>
      <c r="O42" s="250"/>
      <c r="P42" s="250"/>
      <c r="Q42" s="250"/>
      <c r="R42" s="281"/>
      <c r="S42" s="250"/>
    </row>
    <row r="43" spans="1:19" x14ac:dyDescent="0.3">
      <c r="A43" s="148">
        <f t="shared" si="0"/>
        <v>31</v>
      </c>
      <c r="B43" s="250" t="str">
        <f>IF('Service Record'!B40="","",'Service Record'!B40)</f>
        <v/>
      </c>
      <c r="C43" s="250" t="str">
        <f>IF('Service Record'!D40="","",'Service Record'!D40)</f>
        <v/>
      </c>
      <c r="D43" s="251">
        <f>IF('Service Record'!E40="","",'Service Record'!E40)</f>
        <v>0</v>
      </c>
      <c r="E43" s="250"/>
      <c r="F43" s="250"/>
      <c r="G43" s="250"/>
      <c r="H43" s="250"/>
      <c r="I43" s="250"/>
      <c r="J43" s="250"/>
      <c r="K43" s="250"/>
      <c r="L43" s="250"/>
      <c r="M43" s="250"/>
      <c r="N43" s="250"/>
      <c r="O43" s="250"/>
      <c r="P43" s="250"/>
      <c r="Q43" s="250"/>
      <c r="R43" s="281"/>
      <c r="S43" s="250"/>
    </row>
    <row r="44" spans="1:19" x14ac:dyDescent="0.3">
      <c r="A44" s="148">
        <f t="shared" si="0"/>
        <v>32</v>
      </c>
      <c r="B44" s="250" t="str">
        <f>IF('Service Record'!B41="","",'Service Record'!B41)</f>
        <v/>
      </c>
      <c r="C44" s="250" t="str">
        <f>IF('Service Record'!D41="","",'Service Record'!D41)</f>
        <v/>
      </c>
      <c r="D44" s="251">
        <f>IF('Service Record'!E41="","",'Service Record'!E41)</f>
        <v>0</v>
      </c>
      <c r="E44" s="250"/>
      <c r="F44" s="250"/>
      <c r="G44" s="250"/>
      <c r="H44" s="250"/>
      <c r="I44" s="250"/>
      <c r="J44" s="250"/>
      <c r="K44" s="250"/>
      <c r="L44" s="250"/>
      <c r="M44" s="250"/>
      <c r="N44" s="250"/>
      <c r="O44" s="250"/>
      <c r="P44" s="250"/>
      <c r="Q44" s="250"/>
      <c r="R44" s="281"/>
      <c r="S44" s="250"/>
    </row>
    <row r="45" spans="1:19" x14ac:dyDescent="0.3">
      <c r="A45" s="148">
        <f t="shared" si="0"/>
        <v>33</v>
      </c>
      <c r="B45" s="250" t="str">
        <f>IF('Service Record'!B42="","",'Service Record'!B42)</f>
        <v/>
      </c>
      <c r="C45" s="250" t="str">
        <f>IF('Service Record'!D42="","",'Service Record'!D42)</f>
        <v/>
      </c>
      <c r="D45" s="251">
        <f>IF('Service Record'!E42="","",'Service Record'!E42)</f>
        <v>0</v>
      </c>
      <c r="E45" s="250"/>
      <c r="F45" s="250"/>
      <c r="G45" s="250"/>
      <c r="H45" s="250"/>
      <c r="I45" s="250"/>
      <c r="J45" s="250"/>
      <c r="K45" s="250"/>
      <c r="L45" s="250"/>
      <c r="M45" s="250"/>
      <c r="N45" s="250"/>
      <c r="O45" s="250"/>
      <c r="P45" s="250"/>
      <c r="Q45" s="250"/>
      <c r="R45" s="281"/>
      <c r="S45" s="250"/>
    </row>
    <row r="46" spans="1:19" x14ac:dyDescent="0.3">
      <c r="A46" s="148">
        <f t="shared" si="0"/>
        <v>34</v>
      </c>
      <c r="B46" s="250" t="str">
        <f>IF('Service Record'!B43="","",'Service Record'!B43)</f>
        <v/>
      </c>
      <c r="C46" s="250" t="str">
        <f>IF('Service Record'!D43="","",'Service Record'!D43)</f>
        <v/>
      </c>
      <c r="D46" s="251">
        <f>IF('Service Record'!E43="","",'Service Record'!E43)</f>
        <v>0</v>
      </c>
      <c r="E46" s="250"/>
      <c r="F46" s="250"/>
      <c r="G46" s="250"/>
      <c r="H46" s="250"/>
      <c r="I46" s="250"/>
      <c r="J46" s="250"/>
      <c r="K46" s="250"/>
      <c r="L46" s="250"/>
      <c r="M46" s="250"/>
      <c r="N46" s="250"/>
      <c r="O46" s="250"/>
      <c r="P46" s="250"/>
      <c r="Q46" s="250"/>
      <c r="R46" s="281"/>
      <c r="S46" s="250"/>
    </row>
    <row r="47" spans="1:19" x14ac:dyDescent="0.3">
      <c r="A47" s="148">
        <f t="shared" si="0"/>
        <v>35</v>
      </c>
      <c r="B47" s="250" t="str">
        <f>IF('Service Record'!B44="","",'Service Record'!B44)</f>
        <v/>
      </c>
      <c r="C47" s="250" t="str">
        <f>IF('Service Record'!D44="","",'Service Record'!D44)</f>
        <v/>
      </c>
      <c r="D47" s="251">
        <f>IF('Service Record'!E44="","",'Service Record'!E44)</f>
        <v>0</v>
      </c>
      <c r="E47" s="250"/>
      <c r="F47" s="250"/>
      <c r="G47" s="250"/>
      <c r="H47" s="250"/>
      <c r="I47" s="250"/>
      <c r="J47" s="250"/>
      <c r="K47" s="250"/>
      <c r="L47" s="250"/>
      <c r="M47" s="250"/>
      <c r="N47" s="250"/>
      <c r="O47" s="250"/>
      <c r="P47" s="250"/>
      <c r="Q47" s="250"/>
      <c r="R47" s="281"/>
      <c r="S47" s="250"/>
    </row>
    <row r="48" spans="1:19" x14ac:dyDescent="0.3">
      <c r="A48" s="148">
        <f t="shared" si="0"/>
        <v>36</v>
      </c>
      <c r="B48" s="250" t="str">
        <f>IF('Service Record'!B45="","",'Service Record'!B45)</f>
        <v/>
      </c>
      <c r="C48" s="250" t="str">
        <f>IF('Service Record'!D45="","",'Service Record'!D45)</f>
        <v/>
      </c>
      <c r="D48" s="251">
        <f>IF('Service Record'!E45="","",'Service Record'!E45)</f>
        <v>0</v>
      </c>
      <c r="E48" s="250"/>
      <c r="F48" s="250"/>
      <c r="G48" s="250"/>
      <c r="H48" s="250"/>
      <c r="I48" s="250"/>
      <c r="J48" s="250"/>
      <c r="K48" s="250"/>
      <c r="L48" s="250"/>
      <c r="M48" s="250"/>
      <c r="N48" s="250"/>
      <c r="O48" s="250"/>
      <c r="P48" s="250"/>
      <c r="Q48" s="250"/>
      <c r="R48" s="281"/>
      <c r="S48" s="250"/>
    </row>
    <row r="49" spans="1:19" x14ac:dyDescent="0.3">
      <c r="A49" s="148">
        <f t="shared" si="0"/>
        <v>37</v>
      </c>
      <c r="B49" s="250" t="str">
        <f>IF('Service Record'!B46="","",'Service Record'!B46)</f>
        <v/>
      </c>
      <c r="C49" s="250" t="str">
        <f>IF('Service Record'!D46="","",'Service Record'!D46)</f>
        <v/>
      </c>
      <c r="D49" s="251">
        <f>IF('Service Record'!E46="","",'Service Record'!E46)</f>
        <v>0</v>
      </c>
      <c r="E49" s="250"/>
      <c r="F49" s="250"/>
      <c r="G49" s="250"/>
      <c r="H49" s="250"/>
      <c r="I49" s="250"/>
      <c r="J49" s="250"/>
      <c r="K49" s="250"/>
      <c r="L49" s="250"/>
      <c r="M49" s="250"/>
      <c r="N49" s="250"/>
      <c r="O49" s="250"/>
      <c r="P49" s="250"/>
      <c r="Q49" s="250"/>
      <c r="R49" s="281"/>
      <c r="S49" s="250"/>
    </row>
    <row r="50" spans="1:19" x14ac:dyDescent="0.3">
      <c r="A50" s="148">
        <f t="shared" si="0"/>
        <v>38</v>
      </c>
      <c r="B50" s="250" t="str">
        <f>IF('Service Record'!B47="","",'Service Record'!B47)</f>
        <v/>
      </c>
      <c r="C50" s="250" t="str">
        <f>IF('Service Record'!D47="","",'Service Record'!D47)</f>
        <v/>
      </c>
      <c r="D50" s="251">
        <f>IF('Service Record'!E47="","",'Service Record'!E47)</f>
        <v>0</v>
      </c>
      <c r="E50" s="250"/>
      <c r="F50" s="250"/>
      <c r="G50" s="250"/>
      <c r="H50" s="250"/>
      <c r="I50" s="250"/>
      <c r="J50" s="250"/>
      <c r="K50" s="250"/>
      <c r="L50" s="250"/>
      <c r="M50" s="250"/>
      <c r="N50" s="250"/>
      <c r="O50" s="250"/>
      <c r="P50" s="250"/>
      <c r="Q50" s="250"/>
      <c r="R50" s="281"/>
      <c r="S50" s="250"/>
    </row>
    <row r="51" spans="1:19" x14ac:dyDescent="0.3">
      <c r="A51" s="148">
        <f t="shared" si="0"/>
        <v>39</v>
      </c>
      <c r="B51" s="250" t="str">
        <f>IF('Service Record'!B48="","",'Service Record'!B48)</f>
        <v/>
      </c>
      <c r="C51" s="250" t="str">
        <f>IF('Service Record'!D48="","",'Service Record'!D48)</f>
        <v/>
      </c>
      <c r="D51" s="251">
        <f>IF('Service Record'!E48="","",'Service Record'!E48)</f>
        <v>0</v>
      </c>
      <c r="E51" s="250"/>
      <c r="F51" s="250"/>
      <c r="G51" s="250"/>
      <c r="H51" s="250"/>
      <c r="I51" s="250"/>
      <c r="J51" s="250"/>
      <c r="K51" s="250"/>
      <c r="L51" s="250"/>
      <c r="M51" s="250"/>
      <c r="N51" s="250"/>
      <c r="O51" s="250"/>
      <c r="P51" s="250"/>
      <c r="Q51" s="250"/>
      <c r="R51" s="281"/>
      <c r="S51" s="250"/>
    </row>
    <row r="52" spans="1:19" x14ac:dyDescent="0.3">
      <c r="A52" s="148">
        <f t="shared" si="0"/>
        <v>40</v>
      </c>
      <c r="B52" s="250" t="str">
        <f>IF('Service Record'!B49="","",'Service Record'!B49)</f>
        <v/>
      </c>
      <c r="C52" s="250" t="str">
        <f>IF('Service Record'!D49="","",'Service Record'!D49)</f>
        <v/>
      </c>
      <c r="D52" s="251">
        <f>IF('Service Record'!E49="","",'Service Record'!E49)</f>
        <v>0</v>
      </c>
      <c r="E52" s="250"/>
      <c r="F52" s="250"/>
      <c r="G52" s="250"/>
      <c r="H52" s="250"/>
      <c r="I52" s="250"/>
      <c r="J52" s="250"/>
      <c r="K52" s="250"/>
      <c r="L52" s="250"/>
      <c r="M52" s="250"/>
      <c r="N52" s="250"/>
      <c r="O52" s="250"/>
      <c r="P52" s="250"/>
      <c r="Q52" s="250"/>
      <c r="R52" s="281"/>
      <c r="S52" s="250"/>
    </row>
    <row r="53" spans="1:19" x14ac:dyDescent="0.3">
      <c r="A53" s="148">
        <f t="shared" si="0"/>
        <v>41</v>
      </c>
      <c r="B53" s="250" t="str">
        <f>IF('Service Record'!B50="","",'Service Record'!B50)</f>
        <v/>
      </c>
      <c r="C53" s="250" t="str">
        <f>IF('Service Record'!D50="","",'Service Record'!D50)</f>
        <v/>
      </c>
      <c r="D53" s="251">
        <f>IF('Service Record'!E50="","",'Service Record'!E50)</f>
        <v>0</v>
      </c>
      <c r="E53" s="250"/>
      <c r="F53" s="250"/>
      <c r="G53" s="250"/>
      <c r="H53" s="250"/>
      <c r="I53" s="250"/>
      <c r="J53" s="250"/>
      <c r="K53" s="250"/>
      <c r="L53" s="250"/>
      <c r="M53" s="250"/>
      <c r="N53" s="250"/>
      <c r="O53" s="250"/>
      <c r="P53" s="250"/>
      <c r="Q53" s="250"/>
      <c r="R53" s="281"/>
      <c r="S53" s="250"/>
    </row>
    <row r="54" spans="1:19" x14ac:dyDescent="0.3">
      <c r="A54" s="148">
        <f t="shared" si="0"/>
        <v>42</v>
      </c>
      <c r="B54" s="250" t="str">
        <f>IF('Service Record'!B51="","",'Service Record'!B51)</f>
        <v/>
      </c>
      <c r="C54" s="250" t="str">
        <f>IF('Service Record'!D51="","",'Service Record'!D51)</f>
        <v/>
      </c>
      <c r="D54" s="251">
        <f>IF('Service Record'!E51="","",'Service Record'!E51)</f>
        <v>0</v>
      </c>
      <c r="E54" s="250"/>
      <c r="F54" s="250"/>
      <c r="G54" s="250"/>
      <c r="H54" s="250"/>
      <c r="I54" s="250"/>
      <c r="J54" s="250"/>
      <c r="K54" s="250"/>
      <c r="L54" s="250"/>
      <c r="M54" s="250"/>
      <c r="N54" s="250"/>
      <c r="O54" s="250"/>
      <c r="P54" s="250"/>
      <c r="Q54" s="250"/>
      <c r="R54" s="281"/>
      <c r="S54" s="250"/>
    </row>
    <row r="55" spans="1:19" x14ac:dyDescent="0.3">
      <c r="A55" s="148">
        <f t="shared" si="0"/>
        <v>43</v>
      </c>
      <c r="B55" s="250" t="str">
        <f>IF('Service Record'!B52="","",'Service Record'!B52)</f>
        <v/>
      </c>
      <c r="C55" s="250" t="str">
        <f>IF('Service Record'!D52="","",'Service Record'!D52)</f>
        <v/>
      </c>
      <c r="D55" s="251">
        <f>IF('Service Record'!E52="","",'Service Record'!E52)</f>
        <v>0</v>
      </c>
      <c r="E55" s="250"/>
      <c r="F55" s="250"/>
      <c r="G55" s="250"/>
      <c r="H55" s="250"/>
      <c r="I55" s="250"/>
      <c r="J55" s="250"/>
      <c r="K55" s="250"/>
      <c r="L55" s="250"/>
      <c r="M55" s="250"/>
      <c r="N55" s="250"/>
      <c r="O55" s="250"/>
      <c r="P55" s="250"/>
      <c r="Q55" s="250"/>
      <c r="R55" s="281"/>
      <c r="S55" s="250"/>
    </row>
    <row r="56" spans="1:19" x14ac:dyDescent="0.3">
      <c r="A56" s="148">
        <f t="shared" si="0"/>
        <v>44</v>
      </c>
      <c r="B56" s="250" t="str">
        <f>IF('Service Record'!B53="","",'Service Record'!B53)</f>
        <v/>
      </c>
      <c r="C56" s="250" t="str">
        <f>IF('Service Record'!D53="","",'Service Record'!D53)</f>
        <v/>
      </c>
      <c r="D56" s="251">
        <f>IF('Service Record'!E53="","",'Service Record'!E53)</f>
        <v>0</v>
      </c>
      <c r="E56" s="250"/>
      <c r="F56" s="250"/>
      <c r="G56" s="250"/>
      <c r="H56" s="250"/>
      <c r="I56" s="250"/>
      <c r="J56" s="250"/>
      <c r="K56" s="250"/>
      <c r="L56" s="250"/>
      <c r="M56" s="250"/>
      <c r="N56" s="250"/>
      <c r="O56" s="250"/>
      <c r="P56" s="250"/>
      <c r="Q56" s="250"/>
      <c r="R56" s="281"/>
      <c r="S56" s="250"/>
    </row>
    <row r="57" spans="1:19" x14ac:dyDescent="0.3">
      <c r="A57" s="148">
        <f t="shared" si="0"/>
        <v>45</v>
      </c>
      <c r="B57" s="250" t="str">
        <f>IF('Service Record'!B54="","",'Service Record'!B54)</f>
        <v/>
      </c>
      <c r="C57" s="250" t="str">
        <f>IF('Service Record'!D54="","",'Service Record'!D54)</f>
        <v/>
      </c>
      <c r="D57" s="251">
        <f>IF('Service Record'!E54="","",'Service Record'!E54)</f>
        <v>0</v>
      </c>
      <c r="E57" s="250"/>
      <c r="F57" s="250"/>
      <c r="G57" s="250"/>
      <c r="H57" s="250"/>
      <c r="I57" s="250"/>
      <c r="J57" s="250"/>
      <c r="K57" s="250"/>
      <c r="L57" s="250"/>
      <c r="M57" s="250"/>
      <c r="N57" s="250"/>
      <c r="O57" s="250"/>
      <c r="P57" s="250"/>
      <c r="Q57" s="250"/>
      <c r="R57" s="281"/>
      <c r="S57" s="250"/>
    </row>
    <row r="58" spans="1:19" x14ac:dyDescent="0.3">
      <c r="A58" s="148">
        <f t="shared" si="0"/>
        <v>46</v>
      </c>
      <c r="B58" s="250" t="str">
        <f>IF('Service Record'!B55="","",'Service Record'!B55)</f>
        <v/>
      </c>
      <c r="C58" s="250" t="str">
        <f>IF('Service Record'!D55="","",'Service Record'!D55)</f>
        <v/>
      </c>
      <c r="D58" s="251">
        <f>IF('Service Record'!E55="","",'Service Record'!E55)</f>
        <v>0</v>
      </c>
      <c r="E58" s="250"/>
      <c r="F58" s="250"/>
      <c r="G58" s="250"/>
      <c r="H58" s="250"/>
      <c r="I58" s="250"/>
      <c r="J58" s="250"/>
      <c r="K58" s="250"/>
      <c r="L58" s="250"/>
      <c r="M58" s="250"/>
      <c r="N58" s="250"/>
      <c r="O58" s="250"/>
      <c r="P58" s="250"/>
      <c r="Q58" s="250"/>
      <c r="R58" s="281"/>
      <c r="S58" s="250"/>
    </row>
    <row r="59" spans="1:19" x14ac:dyDescent="0.3">
      <c r="A59" s="148">
        <f t="shared" si="0"/>
        <v>47</v>
      </c>
      <c r="B59" s="250" t="str">
        <f>IF('Service Record'!B56="","",'Service Record'!B56)</f>
        <v/>
      </c>
      <c r="C59" s="250" t="str">
        <f>IF('Service Record'!D56="","",'Service Record'!D56)</f>
        <v/>
      </c>
      <c r="D59" s="251">
        <f>IF('Service Record'!E56="","",'Service Record'!E56)</f>
        <v>0</v>
      </c>
      <c r="E59" s="250"/>
      <c r="F59" s="250"/>
      <c r="G59" s="250"/>
      <c r="H59" s="250"/>
      <c r="I59" s="250"/>
      <c r="J59" s="250"/>
      <c r="K59" s="250"/>
      <c r="L59" s="250"/>
      <c r="M59" s="250"/>
      <c r="N59" s="250"/>
      <c r="O59" s="250"/>
      <c r="P59" s="250"/>
      <c r="Q59" s="250"/>
      <c r="R59" s="281"/>
      <c r="S59" s="250"/>
    </row>
    <row r="60" spans="1:19" x14ac:dyDescent="0.3">
      <c r="A60" s="148">
        <f t="shared" si="0"/>
        <v>48</v>
      </c>
      <c r="B60" s="250" t="str">
        <f>IF('Service Record'!B57="","",'Service Record'!B57)</f>
        <v/>
      </c>
      <c r="C60" s="250" t="str">
        <f>IF('Service Record'!D57="","",'Service Record'!D57)</f>
        <v/>
      </c>
      <c r="D60" s="251">
        <f>IF('Service Record'!E57="","",'Service Record'!E57)</f>
        <v>0</v>
      </c>
      <c r="E60" s="250"/>
      <c r="F60" s="250"/>
      <c r="G60" s="250"/>
      <c r="H60" s="250"/>
      <c r="I60" s="250"/>
      <c r="J60" s="250"/>
      <c r="K60" s="250"/>
      <c r="L60" s="250"/>
      <c r="M60" s="250"/>
      <c r="N60" s="250"/>
      <c r="O60" s="250"/>
      <c r="P60" s="250"/>
      <c r="Q60" s="250"/>
      <c r="R60" s="281"/>
      <c r="S60" s="250"/>
    </row>
    <row r="61" spans="1:19" x14ac:dyDescent="0.3">
      <c r="A61" s="148">
        <f t="shared" si="0"/>
        <v>49</v>
      </c>
      <c r="B61" s="250" t="str">
        <f>IF('Service Record'!B58="","",'Service Record'!B58)</f>
        <v/>
      </c>
      <c r="C61" s="250" t="str">
        <f>IF('Service Record'!D58="","",'Service Record'!D58)</f>
        <v/>
      </c>
      <c r="D61" s="251">
        <f>IF('Service Record'!E58="","",'Service Record'!E58)</f>
        <v>0</v>
      </c>
      <c r="E61" s="250"/>
      <c r="F61" s="250"/>
      <c r="G61" s="250"/>
      <c r="H61" s="250"/>
      <c r="I61" s="250"/>
      <c r="J61" s="250"/>
      <c r="K61" s="250"/>
      <c r="L61" s="250"/>
      <c r="M61" s="250"/>
      <c r="N61" s="250"/>
      <c r="O61" s="250"/>
      <c r="P61" s="250"/>
      <c r="Q61" s="250"/>
      <c r="R61" s="281"/>
      <c r="S61" s="250"/>
    </row>
    <row r="62" spans="1:19" x14ac:dyDescent="0.3">
      <c r="A62" s="148">
        <f t="shared" si="0"/>
        <v>50</v>
      </c>
      <c r="B62" s="250" t="str">
        <f>IF('Service Record'!B59="","",'Service Record'!B59)</f>
        <v/>
      </c>
      <c r="C62" s="250" t="str">
        <f>IF('Service Record'!D59="","",'Service Record'!D59)</f>
        <v/>
      </c>
      <c r="D62" s="251">
        <f>IF('Service Record'!E59="","",'Service Record'!E59)</f>
        <v>0</v>
      </c>
      <c r="E62" s="250"/>
      <c r="F62" s="250"/>
      <c r="G62" s="250"/>
      <c r="H62" s="250"/>
      <c r="I62" s="250"/>
      <c r="J62" s="250"/>
      <c r="K62" s="250"/>
      <c r="L62" s="250"/>
      <c r="M62" s="250"/>
      <c r="N62" s="250"/>
      <c r="O62" s="250"/>
      <c r="P62" s="250"/>
      <c r="Q62" s="250"/>
      <c r="R62" s="281"/>
      <c r="S62" s="250"/>
    </row>
  </sheetData>
  <mergeCells count="1">
    <mergeCell ref="B4:S4"/>
  </mergeCells>
  <pageMargins left="0.5" right="0.5" top="0.5" bottom="0.5" header="0.3" footer="0.3"/>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BED600"/>
    <pageSetUpPr fitToPage="1"/>
  </sheetPr>
  <dimension ref="B1:P37"/>
  <sheetViews>
    <sheetView showGridLines="0" view="pageBreakPreview" zoomScaleNormal="100" zoomScaleSheetLayoutView="100" workbookViewId="0">
      <selection activeCell="D10" sqref="D10"/>
    </sheetView>
  </sheetViews>
  <sheetFormatPr defaultRowHeight="13.5" x14ac:dyDescent="0.25"/>
  <cols>
    <col min="1" max="1" width="1.85546875" customWidth="1"/>
    <col min="2" max="2" width="3.42578125" customWidth="1"/>
    <col min="3" max="3" width="19.28515625" bestFit="1" customWidth="1"/>
    <col min="4" max="4" width="17.28515625" customWidth="1"/>
    <col min="5" max="5" width="11.5703125" bestFit="1" customWidth="1"/>
    <col min="6" max="6" width="17.28515625" customWidth="1"/>
    <col min="7" max="7" width="11.5703125" bestFit="1" customWidth="1"/>
    <col min="8" max="8" width="17.28515625" customWidth="1"/>
    <col min="9" max="9" width="11.5703125" bestFit="1" customWidth="1"/>
    <col min="10" max="10" width="17.28515625" customWidth="1"/>
    <col min="11" max="11" width="3.42578125" customWidth="1"/>
    <col min="12" max="12" width="9.140625" style="2"/>
    <col min="13" max="13" width="0" style="2" hidden="1" customWidth="1"/>
    <col min="14" max="16" width="9.140625" style="2"/>
  </cols>
  <sheetData>
    <row r="1" spans="2:13" ht="18" x14ac:dyDescent="0.25">
      <c r="B1" s="161" t="s">
        <v>511</v>
      </c>
    </row>
    <row r="2" spans="2:13" s="162" customFormat="1" ht="17.25" x14ac:dyDescent="0.3">
      <c r="B2" s="162" t="s">
        <v>501</v>
      </c>
    </row>
    <row r="3" spans="2:13" ht="37.5" customHeight="1" x14ac:dyDescent="0.45">
      <c r="B3" s="368" t="s">
        <v>337</v>
      </c>
      <c r="C3" s="368"/>
      <c r="D3" s="368"/>
      <c r="E3" s="368"/>
      <c r="F3" s="368"/>
      <c r="G3" s="368"/>
      <c r="H3" s="368"/>
      <c r="I3" s="368"/>
      <c r="J3" s="368"/>
      <c r="K3" s="368"/>
    </row>
    <row r="4" spans="2:13" x14ac:dyDescent="0.25">
      <c r="B4" s="156" t="s">
        <v>469</v>
      </c>
      <c r="C4" s="155"/>
      <c r="D4" s="19"/>
      <c r="E4" s="19"/>
      <c r="F4" s="19"/>
      <c r="G4" s="19"/>
      <c r="H4" s="19"/>
      <c r="I4" s="19"/>
      <c r="J4" s="19"/>
      <c r="K4" s="19"/>
    </row>
    <row r="5" spans="2:13" ht="66.75" customHeight="1" x14ac:dyDescent="0.25">
      <c r="B5" s="2"/>
      <c r="C5" s="367" t="s">
        <v>526</v>
      </c>
      <c r="D5" s="367"/>
      <c r="E5" s="367"/>
      <c r="F5" s="367"/>
      <c r="G5" s="367"/>
      <c r="H5" s="367"/>
      <c r="I5" s="367"/>
      <c r="J5" s="367"/>
      <c r="K5" s="2"/>
    </row>
    <row r="6" spans="2:13" x14ac:dyDescent="0.25">
      <c r="B6" s="156" t="s">
        <v>468</v>
      </c>
      <c r="C6" s="155"/>
      <c r="D6" s="19"/>
      <c r="E6" s="19"/>
      <c r="F6" s="19"/>
      <c r="G6" s="19"/>
      <c r="H6" s="19"/>
      <c r="I6" s="19"/>
      <c r="J6" s="19"/>
      <c r="K6" s="19"/>
    </row>
    <row r="7" spans="2:13" ht="54" customHeight="1" x14ac:dyDescent="0.25">
      <c r="B7" s="157"/>
      <c r="C7" s="367" t="s">
        <v>481</v>
      </c>
      <c r="D7" s="367"/>
      <c r="E7" s="367"/>
      <c r="F7" s="367"/>
      <c r="G7" s="367"/>
      <c r="H7" s="367"/>
      <c r="I7" s="367"/>
      <c r="J7" s="367"/>
      <c r="K7" s="2"/>
    </row>
    <row r="8" spans="2:13" ht="7.5" customHeight="1" x14ac:dyDescent="0.25">
      <c r="B8" s="369"/>
      <c r="C8" s="369"/>
      <c r="D8" s="369"/>
      <c r="E8" s="369"/>
      <c r="F8" s="369"/>
      <c r="G8" s="369"/>
      <c r="H8" s="369"/>
      <c r="I8" s="369"/>
      <c r="J8" s="369"/>
      <c r="K8" s="369"/>
    </row>
    <row r="9" spans="2:13" x14ac:dyDescent="0.25">
      <c r="B9" s="14"/>
      <c r="C9" s="159" t="s">
        <v>480</v>
      </c>
      <c r="D9" s="3"/>
      <c r="E9" s="89" t="s">
        <v>0</v>
      </c>
      <c r="F9" s="3"/>
      <c r="G9" s="89" t="s">
        <v>333</v>
      </c>
      <c r="H9" s="3"/>
      <c r="I9" s="89" t="s">
        <v>125</v>
      </c>
      <c r="J9" s="3"/>
      <c r="K9" s="3"/>
      <c r="M9" s="2" t="s">
        <v>482</v>
      </c>
    </row>
    <row r="10" spans="2:13" x14ac:dyDescent="0.25">
      <c r="B10" s="14"/>
      <c r="C10" s="3" t="s">
        <v>470</v>
      </c>
      <c r="D10" s="166"/>
      <c r="E10" s="3" t="s">
        <v>476</v>
      </c>
      <c r="F10" s="166"/>
      <c r="G10" s="3" t="s">
        <v>477</v>
      </c>
      <c r="H10" s="166"/>
      <c r="I10" s="3" t="s">
        <v>477</v>
      </c>
      <c r="J10" s="166"/>
      <c r="K10" s="3"/>
      <c r="M10" s="2" t="s">
        <v>483</v>
      </c>
    </row>
    <row r="11" spans="2:13" x14ac:dyDescent="0.25">
      <c r="B11" s="14"/>
      <c r="C11" s="3" t="s">
        <v>3</v>
      </c>
      <c r="D11" s="164"/>
      <c r="E11" s="3" t="s">
        <v>245</v>
      </c>
      <c r="F11" s="164"/>
      <c r="G11" s="3" t="s">
        <v>476</v>
      </c>
      <c r="H11" s="164"/>
      <c r="I11" s="3" t="s">
        <v>476</v>
      </c>
      <c r="J11" s="166"/>
      <c r="K11" s="3"/>
      <c r="M11" s="2" t="s">
        <v>484</v>
      </c>
    </row>
    <row r="12" spans="2:13" x14ac:dyDescent="0.25">
      <c r="B12" s="14"/>
      <c r="C12" s="3" t="s">
        <v>4</v>
      </c>
      <c r="D12" s="164"/>
      <c r="E12" s="3" t="s">
        <v>244</v>
      </c>
      <c r="F12" s="166"/>
      <c r="G12" s="3" t="s">
        <v>245</v>
      </c>
      <c r="H12" s="164"/>
      <c r="I12" s="3" t="s">
        <v>245</v>
      </c>
      <c r="J12" s="166"/>
      <c r="K12" s="3"/>
      <c r="M12" s="2" t="s">
        <v>485</v>
      </c>
    </row>
    <row r="13" spans="2:13" x14ac:dyDescent="0.25">
      <c r="B13" s="14"/>
      <c r="C13" s="3" t="s">
        <v>328</v>
      </c>
      <c r="D13" s="164"/>
      <c r="E13" s="3" t="s">
        <v>405</v>
      </c>
      <c r="F13" s="166"/>
      <c r="G13" s="3" t="s">
        <v>244</v>
      </c>
      <c r="H13" s="164"/>
      <c r="I13" s="3" t="s">
        <v>244</v>
      </c>
      <c r="J13" s="166"/>
      <c r="K13" s="3"/>
      <c r="M13" s="2" t="s">
        <v>487</v>
      </c>
    </row>
    <row r="14" spans="2:13" x14ac:dyDescent="0.25">
      <c r="B14" s="14"/>
      <c r="C14" s="3" t="s">
        <v>488</v>
      </c>
      <c r="D14" s="164"/>
      <c r="E14" s="3"/>
      <c r="F14" s="45"/>
      <c r="G14" s="3" t="s">
        <v>405</v>
      </c>
      <c r="H14" s="164"/>
      <c r="I14" s="3" t="s">
        <v>405</v>
      </c>
      <c r="J14" s="166"/>
      <c r="K14" s="3"/>
    </row>
    <row r="15" spans="2:13" x14ac:dyDescent="0.25">
      <c r="B15" s="3"/>
      <c r="C15" s="3" t="s">
        <v>330</v>
      </c>
      <c r="D15" s="164"/>
      <c r="E15" s="3"/>
      <c r="F15" s="45"/>
      <c r="G15" s="3"/>
      <c r="H15" s="45"/>
      <c r="I15" s="3"/>
      <c r="J15" s="45"/>
      <c r="K15" s="3"/>
    </row>
    <row r="16" spans="2:13" x14ac:dyDescent="0.25">
      <c r="B16" s="3"/>
      <c r="C16" s="3"/>
      <c r="D16" s="45"/>
      <c r="E16" s="89" t="s">
        <v>333</v>
      </c>
      <c r="F16" s="45"/>
      <c r="G16" s="89" t="s">
        <v>333</v>
      </c>
      <c r="H16" s="45"/>
      <c r="I16" s="89" t="s">
        <v>125</v>
      </c>
      <c r="J16" s="45"/>
      <c r="K16" s="3"/>
    </row>
    <row r="17" spans="2:13" x14ac:dyDescent="0.25">
      <c r="B17" s="3"/>
      <c r="C17" s="159" t="s">
        <v>479</v>
      </c>
      <c r="D17" s="45"/>
      <c r="E17" s="3" t="s">
        <v>477</v>
      </c>
      <c r="F17" s="166"/>
      <c r="G17" s="3" t="s">
        <v>477</v>
      </c>
      <c r="H17" s="166"/>
      <c r="I17" s="3" t="s">
        <v>477</v>
      </c>
      <c r="J17" s="166"/>
      <c r="K17" s="3"/>
      <c r="M17" s="2" t="s">
        <v>489</v>
      </c>
    </row>
    <row r="18" spans="2:13" x14ac:dyDescent="0.25">
      <c r="B18" s="3"/>
      <c r="C18" s="3" t="s">
        <v>471</v>
      </c>
      <c r="D18" s="166"/>
      <c r="E18" s="3" t="s">
        <v>476</v>
      </c>
      <c r="F18" s="166"/>
      <c r="G18" s="3" t="s">
        <v>476</v>
      </c>
      <c r="H18" s="164"/>
      <c r="I18" s="3" t="s">
        <v>476</v>
      </c>
      <c r="J18" s="166"/>
      <c r="K18" s="3"/>
      <c r="M18" s="2" t="s">
        <v>490</v>
      </c>
    </row>
    <row r="19" spans="2:13" x14ac:dyDescent="0.25">
      <c r="B19" s="3"/>
      <c r="C19" s="3" t="s">
        <v>472</v>
      </c>
      <c r="D19" s="164"/>
      <c r="E19" s="3" t="s">
        <v>245</v>
      </c>
      <c r="F19" s="166"/>
      <c r="G19" s="3" t="s">
        <v>245</v>
      </c>
      <c r="H19" s="164"/>
      <c r="I19" s="3" t="s">
        <v>245</v>
      </c>
      <c r="J19" s="166"/>
      <c r="K19" s="3"/>
      <c r="M19" s="2" t="s">
        <v>491</v>
      </c>
    </row>
    <row r="20" spans="2:13" x14ac:dyDescent="0.25">
      <c r="B20" s="3"/>
      <c r="C20" s="3" t="s">
        <v>473</v>
      </c>
      <c r="D20" s="164"/>
      <c r="E20" s="3" t="s">
        <v>244</v>
      </c>
      <c r="F20" s="166"/>
      <c r="G20" s="3" t="s">
        <v>244</v>
      </c>
      <c r="H20" s="164"/>
      <c r="I20" s="3" t="s">
        <v>244</v>
      </c>
      <c r="J20" s="166"/>
      <c r="K20" s="3"/>
      <c r="M20" s="2" t="s">
        <v>492</v>
      </c>
    </row>
    <row r="21" spans="2:13" x14ac:dyDescent="0.25">
      <c r="B21" s="3"/>
      <c r="C21" s="3" t="s">
        <v>474</v>
      </c>
      <c r="D21" s="164"/>
      <c r="E21" s="3" t="s">
        <v>405</v>
      </c>
      <c r="F21" s="166"/>
      <c r="G21" s="3" t="s">
        <v>405</v>
      </c>
      <c r="H21" s="164"/>
      <c r="I21" s="3" t="s">
        <v>405</v>
      </c>
      <c r="J21" s="166"/>
      <c r="K21" s="3"/>
      <c r="M21" s="2" t="s">
        <v>493</v>
      </c>
    </row>
    <row r="22" spans="2:13" x14ac:dyDescent="0.25">
      <c r="B22" s="3"/>
      <c r="C22" s="3"/>
      <c r="D22" s="45"/>
      <c r="E22" s="3"/>
      <c r="F22" s="45"/>
      <c r="G22" s="3"/>
      <c r="H22" s="45"/>
      <c r="I22" s="3"/>
      <c r="J22" s="45"/>
      <c r="K22" s="3"/>
      <c r="M22" s="2" t="s">
        <v>2</v>
      </c>
    </row>
    <row r="23" spans="2:13" x14ac:dyDescent="0.25">
      <c r="B23" s="3"/>
      <c r="C23" s="159" t="s">
        <v>478</v>
      </c>
      <c r="D23" s="45"/>
      <c r="E23" s="89" t="s">
        <v>333</v>
      </c>
      <c r="F23" s="45"/>
      <c r="G23" s="89" t="s">
        <v>7</v>
      </c>
      <c r="H23" s="45"/>
      <c r="I23" s="89" t="s">
        <v>125</v>
      </c>
      <c r="J23" s="45"/>
      <c r="K23" s="3"/>
      <c r="M23" s="2" t="s">
        <v>150</v>
      </c>
    </row>
    <row r="24" spans="2:13" x14ac:dyDescent="0.25">
      <c r="B24" s="3"/>
      <c r="C24" s="89" t="s">
        <v>475</v>
      </c>
      <c r="D24" s="45"/>
      <c r="E24" s="3" t="s">
        <v>477</v>
      </c>
      <c r="F24" s="166"/>
      <c r="G24" s="3" t="s">
        <v>476</v>
      </c>
      <c r="H24" s="166"/>
      <c r="I24" s="3" t="s">
        <v>477</v>
      </c>
      <c r="J24" s="166"/>
      <c r="K24" s="3"/>
      <c r="M24" s="2" t="s">
        <v>494</v>
      </c>
    </row>
    <row r="25" spans="2:13" x14ac:dyDescent="0.25">
      <c r="B25" s="3"/>
      <c r="C25" s="3" t="s">
        <v>476</v>
      </c>
      <c r="D25" s="166"/>
      <c r="E25" s="3" t="s">
        <v>476</v>
      </c>
      <c r="F25" s="166"/>
      <c r="G25" s="3" t="s">
        <v>245</v>
      </c>
      <c r="H25" s="164"/>
      <c r="I25" s="3" t="s">
        <v>476</v>
      </c>
      <c r="J25" s="166"/>
      <c r="K25" s="3"/>
      <c r="M25" s="2" t="s">
        <v>1</v>
      </c>
    </row>
    <row r="26" spans="2:13" x14ac:dyDescent="0.25">
      <c r="B26" s="3"/>
      <c r="C26" s="3" t="s">
        <v>244</v>
      </c>
      <c r="D26" s="164"/>
      <c r="E26" s="3" t="s">
        <v>245</v>
      </c>
      <c r="F26" s="166"/>
      <c r="G26" s="3" t="s">
        <v>244</v>
      </c>
      <c r="H26" s="164"/>
      <c r="I26" s="3" t="s">
        <v>245</v>
      </c>
      <c r="J26" s="166"/>
      <c r="K26" s="3"/>
      <c r="M26" s="2" t="s">
        <v>495</v>
      </c>
    </row>
    <row r="27" spans="2:13" x14ac:dyDescent="0.25">
      <c r="B27" s="3"/>
      <c r="C27" s="3" t="s">
        <v>405</v>
      </c>
      <c r="D27" s="164"/>
      <c r="E27" s="3" t="s">
        <v>244</v>
      </c>
      <c r="F27" s="166"/>
      <c r="G27" s="3" t="s">
        <v>405</v>
      </c>
      <c r="H27" s="164"/>
      <c r="I27" s="3" t="s">
        <v>244</v>
      </c>
      <c r="J27" s="166"/>
      <c r="K27" s="3"/>
      <c r="M27" s="2" t="s">
        <v>486</v>
      </c>
    </row>
    <row r="28" spans="2:13" x14ac:dyDescent="0.25">
      <c r="B28" s="3"/>
      <c r="C28" s="3"/>
      <c r="D28" s="45"/>
      <c r="E28" s="3" t="s">
        <v>405</v>
      </c>
      <c r="F28" s="166"/>
      <c r="G28" s="3"/>
      <c r="H28" s="45"/>
      <c r="I28" s="3" t="s">
        <v>405</v>
      </c>
      <c r="J28" s="166"/>
      <c r="K28" s="3"/>
    </row>
    <row r="29" spans="2:13" x14ac:dyDescent="0.25">
      <c r="B29" s="3"/>
      <c r="C29" s="3"/>
      <c r="D29" s="45"/>
      <c r="E29" s="3"/>
      <c r="F29" s="45"/>
      <c r="G29" s="3"/>
      <c r="H29" s="45"/>
      <c r="I29" s="3"/>
      <c r="J29" s="45"/>
      <c r="K29" s="3"/>
    </row>
    <row r="30" spans="2:13" x14ac:dyDescent="0.25">
      <c r="B30" s="3"/>
      <c r="C30" s="89" t="s">
        <v>9</v>
      </c>
      <c r="D30" s="45"/>
      <c r="E30" s="89" t="s">
        <v>333</v>
      </c>
      <c r="F30" s="45"/>
      <c r="G30" s="89" t="s">
        <v>243</v>
      </c>
      <c r="H30" s="45"/>
      <c r="I30" s="3"/>
      <c r="J30" s="45"/>
      <c r="K30" s="3"/>
      <c r="M30" s="2" t="s">
        <v>496</v>
      </c>
    </row>
    <row r="31" spans="2:13" x14ac:dyDescent="0.25">
      <c r="B31" s="3"/>
      <c r="C31" s="3" t="s">
        <v>476</v>
      </c>
      <c r="D31" s="166"/>
      <c r="E31" s="3" t="s">
        <v>477</v>
      </c>
      <c r="F31" s="166"/>
      <c r="G31" s="3" t="s">
        <v>476</v>
      </c>
      <c r="H31" s="166"/>
      <c r="I31" s="3"/>
      <c r="J31" s="45"/>
      <c r="K31" s="3"/>
      <c r="M31" s="2" t="s">
        <v>497</v>
      </c>
    </row>
    <row r="32" spans="2:13" x14ac:dyDescent="0.25">
      <c r="B32" s="3"/>
      <c r="C32" s="3" t="s">
        <v>244</v>
      </c>
      <c r="D32" s="164"/>
      <c r="E32" s="3" t="s">
        <v>476</v>
      </c>
      <c r="F32" s="166"/>
      <c r="G32" s="3" t="s">
        <v>245</v>
      </c>
      <c r="H32" s="164"/>
      <c r="I32" s="3"/>
      <c r="J32" s="45"/>
      <c r="K32" s="3"/>
      <c r="M32" s="2" t="s">
        <v>498</v>
      </c>
    </row>
    <row r="33" spans="2:13" x14ac:dyDescent="0.25">
      <c r="B33" s="3"/>
      <c r="C33" s="3" t="s">
        <v>405</v>
      </c>
      <c r="D33" s="164"/>
      <c r="E33" s="3" t="s">
        <v>245</v>
      </c>
      <c r="F33" s="166"/>
      <c r="G33" s="3" t="s">
        <v>244</v>
      </c>
      <c r="H33" s="164"/>
      <c r="I33" s="3"/>
      <c r="J33" s="45"/>
      <c r="K33" s="3"/>
      <c r="M33" s="2" t="s">
        <v>499</v>
      </c>
    </row>
    <row r="34" spans="2:13" x14ac:dyDescent="0.25">
      <c r="B34" s="3"/>
      <c r="C34" s="3"/>
      <c r="D34" s="45"/>
      <c r="E34" s="3" t="s">
        <v>244</v>
      </c>
      <c r="F34" s="166"/>
      <c r="G34" s="3" t="s">
        <v>405</v>
      </c>
      <c r="H34" s="164"/>
      <c r="I34" s="3"/>
      <c r="J34" s="45"/>
      <c r="K34" s="3"/>
      <c r="M34" s="2" t="s">
        <v>495</v>
      </c>
    </row>
    <row r="35" spans="2:13" x14ac:dyDescent="0.25">
      <c r="B35" s="3"/>
      <c r="C35" s="3"/>
      <c r="D35" s="45"/>
      <c r="E35" s="3" t="s">
        <v>405</v>
      </c>
      <c r="F35" s="166"/>
      <c r="G35" s="3"/>
      <c r="H35" s="45"/>
      <c r="I35" s="3"/>
      <c r="J35" s="45"/>
      <c r="K35" s="3"/>
      <c r="M35" s="2" t="s">
        <v>486</v>
      </c>
    </row>
    <row r="36" spans="2:13" x14ac:dyDescent="0.25">
      <c r="B36" s="2"/>
      <c r="C36" s="2"/>
      <c r="D36" s="16"/>
      <c r="E36" s="2"/>
      <c r="F36" s="16"/>
      <c r="G36" s="2"/>
      <c r="H36" s="16"/>
      <c r="I36" s="2"/>
      <c r="J36" s="16"/>
      <c r="K36" s="2"/>
    </row>
    <row r="37" spans="2:13" ht="48.75" customHeight="1" x14ac:dyDescent="0.3">
      <c r="B37" s="370" t="s">
        <v>515</v>
      </c>
      <c r="C37" s="370"/>
      <c r="D37" s="370"/>
      <c r="E37" s="370"/>
      <c r="F37" s="370"/>
      <c r="G37" s="370"/>
      <c r="H37" s="370"/>
      <c r="I37" s="370"/>
      <c r="J37" s="370"/>
      <c r="K37" s="370"/>
    </row>
  </sheetData>
  <sheetProtection algorithmName="SHA-512" hashValue="E4vXODTCu7m5oZZH6eL5WKBl/0Hy3PQka5T0OQy89mEU0EmBOi8kJtdAGpSoB08lv5h+WOMJctr0qbCjkp7cmw==" saltValue="Ns3DDGPTmsLJHUHPz4T/Vw==" spinCount="100000" sheet="1" objects="1" scenarios="1" formatCells="0" selectLockedCells="1"/>
  <mergeCells count="5">
    <mergeCell ref="C5:J5"/>
    <mergeCell ref="C7:J7"/>
    <mergeCell ref="B3:K3"/>
    <mergeCell ref="B8:K8"/>
    <mergeCell ref="B37:K37"/>
  </mergeCells>
  <dataValidations count="3">
    <dataValidation type="list" allowBlank="1" showInputMessage="1" showErrorMessage="1" sqref="D19" xr:uid="{00000000-0002-0000-0500-000000000000}">
      <formula1>$M$8:$M$13</formula1>
    </dataValidation>
    <dataValidation type="list" allowBlank="1" showInputMessage="1" showErrorMessage="1" sqref="H17 H10 F17 F24 F31" xr:uid="{00000000-0002-0000-0500-000001000000}">
      <formula1>$M$16:$M$27</formula1>
    </dataValidation>
    <dataValidation type="list" allowBlank="1" showInputMessage="1" showErrorMessage="1" sqref="J10 J17 J24" xr:uid="{00000000-0002-0000-0500-000002000000}">
      <formula1>$M$29:$M$35</formula1>
    </dataValidation>
  </dataValidations>
  <pageMargins left="0.7" right="0.7" top="0.5" bottom="0.32" header="0.3" footer="0.3"/>
  <pageSetup scale="92" orientation="landscape" r:id="rId1"/>
  <headerFooter>
    <oddFooter>&amp;RPrinted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IV141"/>
  <sheetViews>
    <sheetView showGridLines="0" view="pageBreakPreview" topLeftCell="A13" zoomScale="250" zoomScaleNormal="50" zoomScaleSheetLayoutView="250" workbookViewId="0">
      <selection activeCell="J32" sqref="J32:L32"/>
    </sheetView>
  </sheetViews>
  <sheetFormatPr defaultColWidth="0" defaultRowHeight="13.5" x14ac:dyDescent="0.25"/>
  <cols>
    <col min="1" max="26" width="3.85546875" style="2" customWidth="1"/>
    <col min="27" max="27" width="57.5703125" style="29" customWidth="1"/>
    <col min="28" max="28" width="25.85546875" style="2" customWidth="1"/>
    <col min="29" max="29" width="3.85546875" style="2" customWidth="1"/>
    <col min="30" max="30" width="3.85546875" style="2" hidden="1" customWidth="1"/>
    <col min="31" max="31" width="3.85546875" style="3" hidden="1" customWidth="1"/>
    <col min="32" max="32" width="5.7109375" style="29" hidden="1" customWidth="1"/>
    <col min="33" max="38" width="5.7109375" style="17" hidden="1" customWidth="1"/>
    <col min="39" max="39" width="6.42578125" style="17" hidden="1" customWidth="1"/>
    <col min="40" max="47" width="5.7109375" style="17" hidden="1" customWidth="1"/>
    <col min="48" max="48" width="9.85546875" style="17" hidden="1" customWidth="1"/>
    <col min="49" max="71" width="5.7109375" style="17" hidden="1" customWidth="1"/>
    <col min="72" max="83" width="5.7109375" style="29" hidden="1" customWidth="1"/>
    <col min="84" max="84" width="9.140625" hidden="1" customWidth="1"/>
    <col min="85" max="95" width="5.7109375" style="29" customWidth="1"/>
    <col min="96" max="132" width="9.140625" style="3" customWidth="1"/>
    <col min="133" max="254" width="9.140625" style="2" customWidth="1"/>
    <col min="255" max="16384" width="0" style="2" hidden="1"/>
  </cols>
  <sheetData>
    <row r="1" spans="1:256" ht="34.5" x14ac:dyDescent="0.45">
      <c r="A1" s="428" t="s">
        <v>242</v>
      </c>
      <c r="B1" s="429"/>
      <c r="C1" s="429"/>
      <c r="D1" s="429"/>
      <c r="E1" s="429"/>
      <c r="F1" s="429"/>
      <c r="G1" s="429"/>
      <c r="H1" s="429"/>
      <c r="I1" s="429"/>
      <c r="J1" s="429"/>
      <c r="K1" s="429"/>
      <c r="L1" s="429"/>
      <c r="M1" s="429"/>
      <c r="N1" s="429"/>
      <c r="O1" s="429"/>
      <c r="P1" s="429"/>
      <c r="Q1" s="429"/>
      <c r="R1" s="429"/>
      <c r="S1" s="429"/>
      <c r="T1" s="429"/>
      <c r="U1" s="429"/>
      <c r="V1" s="429"/>
      <c r="AA1" s="425" t="s">
        <v>322</v>
      </c>
    </row>
    <row r="2" spans="1:256" ht="13.5" customHeight="1" x14ac:dyDescent="0.25">
      <c r="AA2" s="425"/>
      <c r="AF2" s="17">
        <v>1</v>
      </c>
      <c r="AG2" s="17">
        <f>AF2+1</f>
        <v>2</v>
      </c>
      <c r="AH2" s="17">
        <f t="shared" ref="AH2:CE2" si="0">AG2+1</f>
        <v>3</v>
      </c>
      <c r="AI2" s="17">
        <f t="shared" si="0"/>
        <v>4</v>
      </c>
      <c r="AJ2" s="17">
        <f t="shared" si="0"/>
        <v>5</v>
      </c>
      <c r="AK2" s="17">
        <f t="shared" si="0"/>
        <v>6</v>
      </c>
      <c r="AL2" s="17">
        <f t="shared" si="0"/>
        <v>7</v>
      </c>
      <c r="AM2" s="17">
        <f t="shared" si="0"/>
        <v>8</v>
      </c>
      <c r="AN2" s="17">
        <f t="shared" si="0"/>
        <v>9</v>
      </c>
      <c r="AO2" s="17">
        <f t="shared" si="0"/>
        <v>10</v>
      </c>
      <c r="AP2" s="17">
        <f t="shared" si="0"/>
        <v>11</v>
      </c>
      <c r="AQ2" s="17">
        <f t="shared" si="0"/>
        <v>12</v>
      </c>
      <c r="AR2" s="17">
        <f t="shared" si="0"/>
        <v>13</v>
      </c>
      <c r="AS2" s="17">
        <f t="shared" si="0"/>
        <v>14</v>
      </c>
      <c r="AT2" s="17">
        <f t="shared" si="0"/>
        <v>15</v>
      </c>
      <c r="AU2" s="17">
        <f t="shared" si="0"/>
        <v>16</v>
      </c>
      <c r="AV2" s="17">
        <f t="shared" si="0"/>
        <v>17</v>
      </c>
      <c r="AW2" s="17">
        <f t="shared" si="0"/>
        <v>18</v>
      </c>
      <c r="AX2" s="17">
        <f t="shared" si="0"/>
        <v>19</v>
      </c>
      <c r="AY2" s="17">
        <f t="shared" si="0"/>
        <v>20</v>
      </c>
      <c r="AZ2" s="17">
        <f t="shared" si="0"/>
        <v>21</v>
      </c>
      <c r="BA2" s="17">
        <f t="shared" si="0"/>
        <v>22</v>
      </c>
      <c r="BB2" s="17">
        <f t="shared" si="0"/>
        <v>23</v>
      </c>
      <c r="BC2" s="17">
        <f t="shared" si="0"/>
        <v>24</v>
      </c>
      <c r="BD2" s="17">
        <f t="shared" si="0"/>
        <v>25</v>
      </c>
      <c r="BE2" s="17">
        <f t="shared" si="0"/>
        <v>26</v>
      </c>
      <c r="BF2" s="17">
        <f t="shared" si="0"/>
        <v>27</v>
      </c>
      <c r="BG2" s="17">
        <f t="shared" si="0"/>
        <v>28</v>
      </c>
      <c r="BH2" s="17">
        <f t="shared" si="0"/>
        <v>29</v>
      </c>
      <c r="BI2" s="17">
        <f t="shared" si="0"/>
        <v>30</v>
      </c>
      <c r="BJ2" s="17">
        <f t="shared" si="0"/>
        <v>31</v>
      </c>
      <c r="BK2" s="17">
        <f t="shared" si="0"/>
        <v>32</v>
      </c>
      <c r="BL2" s="17">
        <f t="shared" si="0"/>
        <v>33</v>
      </c>
      <c r="BM2" s="17">
        <f t="shared" si="0"/>
        <v>34</v>
      </c>
      <c r="BN2" s="17">
        <f t="shared" si="0"/>
        <v>35</v>
      </c>
      <c r="BO2" s="17">
        <f t="shared" si="0"/>
        <v>36</v>
      </c>
      <c r="BP2" s="17">
        <f t="shared" si="0"/>
        <v>37</v>
      </c>
      <c r="BQ2" s="17">
        <f t="shared" si="0"/>
        <v>38</v>
      </c>
      <c r="BR2" s="17">
        <f t="shared" si="0"/>
        <v>39</v>
      </c>
      <c r="BS2" s="17">
        <f t="shared" si="0"/>
        <v>40</v>
      </c>
      <c r="BT2" s="17">
        <f t="shared" si="0"/>
        <v>41</v>
      </c>
      <c r="BU2" s="17">
        <f t="shared" si="0"/>
        <v>42</v>
      </c>
      <c r="BV2" s="17">
        <f t="shared" si="0"/>
        <v>43</v>
      </c>
      <c r="BW2" s="17">
        <f t="shared" si="0"/>
        <v>44</v>
      </c>
      <c r="BX2" s="17">
        <f t="shared" si="0"/>
        <v>45</v>
      </c>
      <c r="BY2" s="17">
        <f t="shared" si="0"/>
        <v>46</v>
      </c>
      <c r="BZ2" s="17">
        <f t="shared" si="0"/>
        <v>47</v>
      </c>
      <c r="CA2" s="17">
        <f t="shared" si="0"/>
        <v>48</v>
      </c>
      <c r="CB2" s="17">
        <f t="shared" si="0"/>
        <v>49</v>
      </c>
      <c r="CC2" s="17">
        <f t="shared" si="0"/>
        <v>50</v>
      </c>
      <c r="CD2" s="17">
        <f t="shared" si="0"/>
        <v>51</v>
      </c>
      <c r="CE2" s="17">
        <f t="shared" si="0"/>
        <v>52</v>
      </c>
    </row>
    <row r="3" spans="1:256" ht="13.5" customHeight="1" x14ac:dyDescent="0.25">
      <c r="AA3" s="425"/>
      <c r="AF3" s="90" t="s">
        <v>272</v>
      </c>
      <c r="AG3" s="91" t="s">
        <v>273</v>
      </c>
      <c r="AH3" s="91" t="s">
        <v>195</v>
      </c>
      <c r="AI3" s="305" t="s">
        <v>274</v>
      </c>
      <c r="AJ3" s="305" t="s">
        <v>275</v>
      </c>
      <c r="AK3" s="91" t="s">
        <v>276</v>
      </c>
      <c r="AL3" s="91" t="s">
        <v>277</v>
      </c>
      <c r="AM3" s="91" t="s">
        <v>313</v>
      </c>
      <c r="AN3" s="91" t="s">
        <v>278</v>
      </c>
      <c r="AO3" s="91" t="s">
        <v>278</v>
      </c>
      <c r="AP3" s="91" t="s">
        <v>279</v>
      </c>
      <c r="AQ3" s="91" t="s">
        <v>280</v>
      </c>
      <c r="AR3" s="91" t="s">
        <v>281</v>
      </c>
      <c r="AS3" s="91" t="s">
        <v>282</v>
      </c>
      <c r="AT3" s="91" t="s">
        <v>283</v>
      </c>
      <c r="AU3" s="91" t="s">
        <v>31</v>
      </c>
      <c r="AV3" s="132" t="s">
        <v>602</v>
      </c>
      <c r="AW3" s="132" t="s">
        <v>342</v>
      </c>
      <c r="AX3" s="91" t="s">
        <v>200</v>
      </c>
      <c r="AY3" s="132" t="s">
        <v>341</v>
      </c>
      <c r="AZ3" s="91" t="s">
        <v>284</v>
      </c>
      <c r="BA3" s="91" t="s">
        <v>285</v>
      </c>
      <c r="BB3" s="91" t="s">
        <v>286</v>
      </c>
      <c r="BC3" s="91" t="s">
        <v>287</v>
      </c>
      <c r="BD3" s="91" t="s">
        <v>288</v>
      </c>
      <c r="BE3" s="91" t="s">
        <v>289</v>
      </c>
      <c r="BF3" s="91" t="s">
        <v>290</v>
      </c>
      <c r="BG3" s="91" t="s">
        <v>291</v>
      </c>
      <c r="BH3" s="91" t="s">
        <v>292</v>
      </c>
      <c r="BI3" s="91" t="s">
        <v>293</v>
      </c>
      <c r="BJ3" s="91" t="s">
        <v>294</v>
      </c>
      <c r="BK3" s="91" t="s">
        <v>295</v>
      </c>
      <c r="BL3" s="91" t="s">
        <v>296</v>
      </c>
      <c r="BM3" s="91" t="s">
        <v>297</v>
      </c>
      <c r="BN3" s="91" t="s">
        <v>298</v>
      </c>
      <c r="BO3" s="91" t="s">
        <v>299</v>
      </c>
      <c r="BP3" s="91" t="s">
        <v>300</v>
      </c>
      <c r="BQ3" s="91" t="s">
        <v>301</v>
      </c>
      <c r="BR3" s="91" t="s">
        <v>302</v>
      </c>
      <c r="BS3" s="91" t="s">
        <v>303</v>
      </c>
      <c r="BT3" s="91" t="s">
        <v>304</v>
      </c>
      <c r="BU3" s="91" t="s">
        <v>92</v>
      </c>
      <c r="BV3" s="91" t="s">
        <v>305</v>
      </c>
      <c r="BW3" s="91" t="s">
        <v>306</v>
      </c>
      <c r="BX3" s="91" t="s">
        <v>302</v>
      </c>
      <c r="BY3" s="91" t="s">
        <v>307</v>
      </c>
      <c r="BZ3" s="91" t="s">
        <v>308</v>
      </c>
      <c r="CA3" s="91" t="s">
        <v>309</v>
      </c>
      <c r="CB3" s="90" t="s">
        <v>10</v>
      </c>
      <c r="CC3" s="91" t="s">
        <v>310</v>
      </c>
      <c r="CD3" s="91" t="s">
        <v>311</v>
      </c>
      <c r="CE3" s="90" t="s">
        <v>312</v>
      </c>
    </row>
    <row r="4" spans="1:256" ht="12.6" customHeight="1" x14ac:dyDescent="0.35">
      <c r="A4" s="434" t="s">
        <v>247</v>
      </c>
      <c r="B4" s="379"/>
      <c r="C4" s="379"/>
      <c r="D4" s="379"/>
      <c r="E4" s="379"/>
      <c r="F4" s="379"/>
      <c r="G4" s="379"/>
      <c r="H4" s="379"/>
      <c r="I4" s="379"/>
      <c r="J4" s="379"/>
      <c r="K4" s="379"/>
      <c r="L4" s="379"/>
      <c r="M4" s="379"/>
      <c r="N4" s="379"/>
      <c r="O4" s="379"/>
      <c r="P4" s="379"/>
      <c r="Q4" s="379"/>
      <c r="R4" s="379"/>
      <c r="S4" s="379"/>
      <c r="T4" s="379"/>
      <c r="U4" s="379"/>
      <c r="V4" s="379"/>
      <c r="W4" s="379"/>
      <c r="X4" s="379"/>
      <c r="Y4" s="379"/>
      <c r="AE4" s="2"/>
      <c r="AF4" s="92"/>
      <c r="AG4" s="93" t="s">
        <v>46</v>
      </c>
      <c r="AH4" s="93" t="s">
        <v>46</v>
      </c>
      <c r="AI4" s="93" t="s">
        <v>46</v>
      </c>
      <c r="AJ4" s="93" t="s">
        <v>46</v>
      </c>
      <c r="AK4" s="93" t="s">
        <v>46</v>
      </c>
      <c r="AL4" s="93" t="s">
        <v>46</v>
      </c>
      <c r="AM4" s="93" t="s">
        <v>46</v>
      </c>
      <c r="AN4" s="93" t="s">
        <v>46</v>
      </c>
      <c r="AO4" s="315" t="s">
        <v>633</v>
      </c>
      <c r="AP4" s="95" t="s">
        <v>46</v>
      </c>
      <c r="AQ4" s="95" t="s">
        <v>46</v>
      </c>
      <c r="AR4" s="95" t="s">
        <v>46</v>
      </c>
      <c r="AS4" s="95" t="s">
        <v>46</v>
      </c>
      <c r="AT4" s="95" t="s">
        <v>46</v>
      </c>
      <c r="AU4" s="95" t="s">
        <v>46</v>
      </c>
      <c r="AV4" s="96" t="s">
        <v>46</v>
      </c>
      <c r="AW4" s="93" t="s">
        <v>46</v>
      </c>
      <c r="AX4" s="93" t="s">
        <v>46</v>
      </c>
      <c r="AY4" s="133" t="s">
        <v>5</v>
      </c>
      <c r="AZ4" s="93" t="s">
        <v>46</v>
      </c>
      <c r="BA4" s="133" t="s">
        <v>5</v>
      </c>
      <c r="BB4" s="93" t="s">
        <v>46</v>
      </c>
      <c r="BC4" s="93" t="s">
        <v>46</v>
      </c>
      <c r="BD4" s="93"/>
      <c r="BE4" s="93" t="s">
        <v>46</v>
      </c>
      <c r="BF4" s="96" t="s">
        <v>46</v>
      </c>
      <c r="BG4" s="96"/>
      <c r="BH4" s="95" t="s">
        <v>46</v>
      </c>
      <c r="BI4" s="96" t="s">
        <v>46</v>
      </c>
      <c r="BJ4" s="95" t="s">
        <v>46</v>
      </c>
      <c r="BK4" s="93" t="s">
        <v>46</v>
      </c>
      <c r="BL4" s="93" t="s">
        <v>46</v>
      </c>
      <c r="BM4" s="93" t="s">
        <v>46</v>
      </c>
      <c r="BN4" s="93"/>
      <c r="BO4" s="93"/>
      <c r="BP4" s="93"/>
      <c r="BQ4" s="93"/>
      <c r="BR4" s="93"/>
      <c r="BS4" s="93"/>
      <c r="BT4" s="93"/>
      <c r="BU4" s="93"/>
      <c r="BV4" s="93"/>
      <c r="BW4" s="93"/>
      <c r="BX4" s="93"/>
      <c r="BY4" s="93"/>
      <c r="BZ4" s="93"/>
      <c r="CA4" s="92"/>
      <c r="CB4" s="92"/>
      <c r="CC4" s="92"/>
      <c r="CD4" s="92"/>
      <c r="CE4" s="94"/>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256" ht="17.25" customHeight="1" x14ac:dyDescent="0.25">
      <c r="A5" s="432" t="str">
        <f>IF('Task 1'!C7="Input","Task 1",'Task 1'!C7)</f>
        <v>Task 1</v>
      </c>
      <c r="B5" s="432"/>
      <c r="C5" s="432"/>
      <c r="D5" s="433"/>
      <c r="E5" s="433"/>
      <c r="F5" s="433"/>
      <c r="G5" s="433"/>
      <c r="H5" s="433"/>
      <c r="I5" s="433"/>
      <c r="J5" s="433"/>
      <c r="K5" s="433"/>
      <c r="L5" s="433"/>
      <c r="M5" s="433"/>
      <c r="N5" s="433"/>
      <c r="O5" s="433"/>
      <c r="P5" s="433"/>
      <c r="Q5" s="433"/>
      <c r="R5" s="433"/>
      <c r="S5" s="433"/>
      <c r="T5" s="433"/>
      <c r="U5" s="433"/>
      <c r="V5" s="433"/>
      <c r="W5" s="433"/>
      <c r="X5" s="433"/>
      <c r="Y5" s="433"/>
      <c r="Z5" s="121"/>
      <c r="AA5" s="382" t="s">
        <v>654</v>
      </c>
      <c r="AB5" s="121"/>
      <c r="AC5" s="121"/>
      <c r="AD5" s="121"/>
      <c r="AF5" s="97" t="s">
        <v>180</v>
      </c>
      <c r="AG5" s="17" t="str">
        <f>IF(May!Q15="Yes","Yes","No")</f>
        <v>No</v>
      </c>
      <c r="AH5" s="17" t="str">
        <f>IF(May!Y15="Yes","Yes","No")</f>
        <v>No</v>
      </c>
      <c r="AI5" s="17" t="str">
        <f>IF(May!H35="Yes","Yes","No")</f>
        <v>No</v>
      </c>
      <c r="AJ5" s="17" t="str">
        <f>IF(May!P32="Yes","Yes","No")</f>
        <v>No</v>
      </c>
      <c r="AK5" s="17" t="str">
        <f>IF(May!P33="Yes","Yes","No")</f>
        <v>No</v>
      </c>
      <c r="AL5" s="17" t="str">
        <f>IF(May!P34="Yes","Yes","No")</f>
        <v>No</v>
      </c>
      <c r="AM5" s="17" t="str">
        <f>IF(May!P35="Yes","Yes","No")</f>
        <v>No</v>
      </c>
      <c r="AN5" s="17" t="str">
        <f>IF(May!X26="Yes","Yes","No")</f>
        <v>No</v>
      </c>
      <c r="AO5" s="17" t="str">
        <f>May!Y26</f>
        <v>No</v>
      </c>
      <c r="AP5" s="17" t="str">
        <f>IF(May!X21="Yes","Yes","No")</f>
        <v>No</v>
      </c>
      <c r="AQ5" s="17" t="str">
        <f>IF(May!X25="Yes","Yes","No")</f>
        <v>No</v>
      </c>
      <c r="AR5" s="17" t="str">
        <f>IF(May!X25="Yes","Yes","No")</f>
        <v>No</v>
      </c>
      <c r="AS5" s="17" t="str">
        <f>IF(May!X22="Yes","Yes","No")</f>
        <v>No</v>
      </c>
      <c r="AT5" s="17" t="str">
        <f>IF(May!X25="Yes","Yes","No")</f>
        <v>No</v>
      </c>
      <c r="AU5" s="17" t="str">
        <f>May!X27</f>
        <v>No</v>
      </c>
      <c r="AV5" s="17" t="str">
        <f>IF(May!X28="Yes","Yes","No")</f>
        <v>No</v>
      </c>
      <c r="AW5" s="17" t="str">
        <f>May!W33</f>
        <v>No</v>
      </c>
      <c r="AX5" s="17" t="str">
        <f>IF(May!W34="Yes","Yes",IF(W35="Yes","Yes","No"))</f>
        <v>No</v>
      </c>
      <c r="AY5" s="17">
        <f>May!X33</f>
        <v>0</v>
      </c>
      <c r="AZ5" s="17" t="str">
        <f>IF(May!X19="Yes","Yes","No")</f>
        <v>No</v>
      </c>
      <c r="BA5" s="17">
        <f>IF(May!M66="",0,May!M66)</f>
        <v>0</v>
      </c>
      <c r="BB5" s="17">
        <f>May!X32</f>
        <v>0</v>
      </c>
      <c r="BC5" s="17">
        <f>May!H32</f>
        <v>0</v>
      </c>
      <c r="BD5" s="17">
        <f>May!H30</f>
        <v>0</v>
      </c>
      <c r="BE5" s="17" t="str">
        <f>IF(May!H33="Yes","Yes","No")</f>
        <v>No</v>
      </c>
      <c r="BF5" s="17" t="str">
        <f>IF(May!H34="Yes","Yes","No")</f>
        <v>No</v>
      </c>
      <c r="BG5" s="17">
        <f>IF(May!X35="","",May!X35)</f>
        <v>0</v>
      </c>
      <c r="BH5" s="17" t="str">
        <f>IF(May!Y35="Yes","Yes","No")</f>
        <v>No</v>
      </c>
      <c r="BI5" s="17">
        <f>IF(May!X34="","",May!X34)</f>
        <v>0</v>
      </c>
      <c r="BJ5" s="17" t="str">
        <f>IF(May!Y34="Yes","Yes","No")</f>
        <v>No</v>
      </c>
      <c r="BK5" s="17" t="str">
        <f>IF(May!W33="Yes","Yes",IF(May!W34="Yes","Yes","No"))</f>
        <v>No</v>
      </c>
      <c r="BL5" s="17" t="str">
        <f>IF(May!N13="Yes","Yes","No")</f>
        <v>No</v>
      </c>
      <c r="BM5" s="17" t="str">
        <f>IF(May!Y13="Yes","Yes","No")</f>
        <v>No</v>
      </c>
      <c r="BN5" s="17">
        <f>May!R66</f>
        <v>0</v>
      </c>
      <c r="BO5" s="17">
        <f>May!T66</f>
        <v>0</v>
      </c>
      <c r="BP5" s="17">
        <f>May!J66</f>
        <v>0</v>
      </c>
      <c r="BQ5" s="17">
        <f>May!K66</f>
        <v>0</v>
      </c>
      <c r="BR5" s="17">
        <f>May!M66</f>
        <v>0</v>
      </c>
      <c r="BS5" s="17">
        <f>May!L66</f>
        <v>0</v>
      </c>
      <c r="BT5" s="17">
        <f>May!R66</f>
        <v>0</v>
      </c>
      <c r="BU5" s="17">
        <f>May!T66</f>
        <v>0</v>
      </c>
      <c r="BV5" s="17">
        <f>May!S66</f>
        <v>0</v>
      </c>
      <c r="BW5" s="17">
        <f>May!P66</f>
        <v>0</v>
      </c>
      <c r="BX5" s="17">
        <f>May!N66</f>
        <v>0</v>
      </c>
      <c r="BY5" s="17">
        <f>May!O66</f>
        <v>0</v>
      </c>
      <c r="BZ5" s="17">
        <f>May!Q66</f>
        <v>0</v>
      </c>
      <c r="CA5" s="29">
        <f>May!V66</f>
        <v>0</v>
      </c>
      <c r="CB5" s="98">
        <f>May!W66</f>
        <v>0</v>
      </c>
      <c r="CC5" s="98">
        <f>May!X66</f>
        <v>0</v>
      </c>
      <c r="CD5" s="98">
        <f>May!Y66</f>
        <v>0</v>
      </c>
      <c r="CE5" s="86">
        <f>May!H66</f>
        <v>0</v>
      </c>
    </row>
    <row r="6" spans="1:256" ht="3" customHeight="1" x14ac:dyDescent="0.3">
      <c r="A6" s="5"/>
      <c r="AA6" s="382"/>
      <c r="AF6" s="97" t="s">
        <v>181</v>
      </c>
      <c r="AG6" s="17" t="str">
        <f>IF(June!Q15="Yes","Yes","No")</f>
        <v>No</v>
      </c>
      <c r="AH6" s="17" t="str">
        <f>IF(June!Y15="Yes","Yes","No")</f>
        <v>No</v>
      </c>
      <c r="AI6" s="17" t="str">
        <f>IF(June!H35="Yes","Yes","No")</f>
        <v>No</v>
      </c>
      <c r="AJ6" s="17" t="str">
        <f>IF(June!P32="Yes","Yes","No")</f>
        <v>No</v>
      </c>
      <c r="AK6" s="17" t="str">
        <f>IF(June!P33="Yes","Yes","No")</f>
        <v>No</v>
      </c>
      <c r="AL6" s="17" t="str">
        <f>IF(June!P34="Yes","Yes","No")</f>
        <v>No</v>
      </c>
      <c r="AM6" s="17" t="str">
        <f>IF(June!P35="Yes","Yes","No")</f>
        <v>No</v>
      </c>
      <c r="AN6" s="17" t="str">
        <f>IF(June!X26="Yes","Yes","No")</f>
        <v>No</v>
      </c>
      <c r="AO6" s="17" t="str">
        <f>June!Y26</f>
        <v>No</v>
      </c>
      <c r="AP6" s="17" t="str">
        <f>IF(June!X21="Yes","Yes","No")</f>
        <v>No</v>
      </c>
      <c r="AQ6" s="17" t="str">
        <f>IF(June!X25="Yes","Yes","No")</f>
        <v>No</v>
      </c>
      <c r="AR6" s="17" t="str">
        <f>IF(June!X25="Yes","Yes","No")</f>
        <v>No</v>
      </c>
      <c r="AS6" s="17" t="str">
        <f>IF(June!X22="Yes","Yes","No")</f>
        <v>No</v>
      </c>
      <c r="AT6" s="17" t="str">
        <f>IF(June!X25="Yes","Yes","No")</f>
        <v>No</v>
      </c>
      <c r="AU6" s="17" t="str">
        <f>June!X27</f>
        <v>No</v>
      </c>
      <c r="AV6" s="17" t="str">
        <f>IF(June!X28="Yes","Yes","No")</f>
        <v>No</v>
      </c>
      <c r="AW6" s="17" t="str">
        <f>June!W33</f>
        <v>No</v>
      </c>
      <c r="AX6" s="17" t="str">
        <f>IF(June!W34="Yes","Yes",IF(W35="Yes","Yes","No"))</f>
        <v>No</v>
      </c>
      <c r="AY6" s="17">
        <f>June!X33</f>
        <v>0</v>
      </c>
      <c r="AZ6" s="17" t="str">
        <f>IF(June!X19="Yes","Yes","No")</f>
        <v>No</v>
      </c>
      <c r="BA6" s="17">
        <f>IF(June!M66="",0,June!M66)</f>
        <v>0</v>
      </c>
      <c r="BB6" s="17">
        <f>June!X32</f>
        <v>0</v>
      </c>
      <c r="BC6" s="17">
        <f>June!H32</f>
        <v>0</v>
      </c>
      <c r="BD6" s="17">
        <f>June!H30</f>
        <v>0</v>
      </c>
      <c r="BE6" s="17" t="str">
        <f>IF(June!H33="Yes","Yes","No")</f>
        <v>No</v>
      </c>
      <c r="BF6" s="17" t="str">
        <f>IF(June!H34="Yes","Yes","No")</f>
        <v>No</v>
      </c>
      <c r="BG6" s="17">
        <f>IF(June!X35="","",June!X35)</f>
        <v>0</v>
      </c>
      <c r="BH6" s="17" t="str">
        <f>IF(June!Y35="Yes","Yes","No")</f>
        <v>No</v>
      </c>
      <c r="BI6" s="17">
        <f>IF(June!X34="","",June!X34)</f>
        <v>0</v>
      </c>
      <c r="BJ6" s="17" t="str">
        <f>IF(June!Y34="Yes","Yes","No")</f>
        <v>No</v>
      </c>
      <c r="BK6" s="17" t="str">
        <f>IF(June!W33="Yes","Yes",IF(June!W34="Yes","Yes","No"))</f>
        <v>No</v>
      </c>
      <c r="BL6" s="17" t="str">
        <f>IF(June!N13="Yes","Yes","No")</f>
        <v>No</v>
      </c>
      <c r="BM6" s="17" t="str">
        <f>IF(June!Y13="Yes","Yes","No")</f>
        <v>No</v>
      </c>
      <c r="BN6" s="17">
        <f>June!R66</f>
        <v>0</v>
      </c>
      <c r="BO6" s="17">
        <f>June!T66</f>
        <v>0</v>
      </c>
      <c r="BP6" s="17">
        <f>June!J66</f>
        <v>0</v>
      </c>
      <c r="BQ6" s="17">
        <f>June!K66</f>
        <v>0</v>
      </c>
      <c r="BR6" s="17">
        <f>June!M66</f>
        <v>0</v>
      </c>
      <c r="BS6" s="17">
        <f>June!L66</f>
        <v>0</v>
      </c>
      <c r="BT6" s="17">
        <f>June!R66</f>
        <v>0</v>
      </c>
      <c r="BU6" s="17">
        <f>June!T66</f>
        <v>0</v>
      </c>
      <c r="BV6" s="17">
        <f>June!S66</f>
        <v>0</v>
      </c>
      <c r="BW6" s="17">
        <f>June!P66</f>
        <v>0</v>
      </c>
      <c r="BX6" s="17">
        <f>June!N66</f>
        <v>0</v>
      </c>
      <c r="BY6" s="17">
        <f>June!O66</f>
        <v>0</v>
      </c>
      <c r="BZ6" s="17">
        <f>June!Q66</f>
        <v>0</v>
      </c>
      <c r="CA6" s="29">
        <f>June!V66</f>
        <v>0</v>
      </c>
      <c r="CB6" s="99">
        <f>June!W66</f>
        <v>0</v>
      </c>
      <c r="CC6" s="99">
        <f>June!X66</f>
        <v>0</v>
      </c>
      <c r="CD6" s="99">
        <f>June!Y66</f>
        <v>0</v>
      </c>
      <c r="CE6" s="86">
        <f>June!H66</f>
        <v>0</v>
      </c>
    </row>
    <row r="7" spans="1:256" ht="19.5" customHeight="1" x14ac:dyDescent="0.3">
      <c r="A7" s="6" t="s">
        <v>178</v>
      </c>
      <c r="B7" s="431" t="str">
        <f>IF('Task 1'!B7="Select Term","Task 1",'Task 1'!B7)</f>
        <v>2019-2020</v>
      </c>
      <c r="C7" s="431"/>
      <c r="D7" s="431"/>
      <c r="E7" s="431"/>
      <c r="F7" s="431"/>
      <c r="G7" s="439" t="s">
        <v>85</v>
      </c>
      <c r="H7" s="439"/>
      <c r="I7" s="439"/>
      <c r="J7" s="431" t="str">
        <f>IF('Task 1'!F7="Input","Task 1",'Task 1'!F7)</f>
        <v>Task 1</v>
      </c>
      <c r="K7" s="431"/>
      <c r="L7" s="431"/>
      <c r="M7" s="431"/>
      <c r="N7" s="431"/>
      <c r="O7" s="431"/>
      <c r="P7" s="431"/>
      <c r="Q7" s="439" t="s">
        <v>3</v>
      </c>
      <c r="R7" s="439"/>
      <c r="S7" s="431" t="str">
        <f>IF('Task 1'!J7="Input","Task 1",'Task 1'!J7)</f>
        <v>Task 1</v>
      </c>
      <c r="T7" s="431"/>
      <c r="U7" s="431"/>
      <c r="V7" s="439" t="s">
        <v>4</v>
      </c>
      <c r="W7" s="439"/>
      <c r="X7" s="431" t="str">
        <f>IF('Task 1'!I7="Select #","Task 1",'Task 1'!I7)</f>
        <v>Task 1</v>
      </c>
      <c r="Y7" s="431"/>
      <c r="Z7" s="9"/>
      <c r="AA7" s="382"/>
      <c r="AB7" s="9"/>
      <c r="AC7" s="9"/>
      <c r="AD7" s="9"/>
      <c r="AF7" s="97" t="s">
        <v>182</v>
      </c>
      <c r="AG7" s="17" t="str">
        <f>IF(July!Q15="Yes","Yes","No")</f>
        <v>No</v>
      </c>
      <c r="AH7" s="17" t="str">
        <f>IF(July!Y15="Yes","Yes","No")</f>
        <v>No</v>
      </c>
      <c r="AI7" s="17" t="str">
        <f>IF(July!H35="Yes","Yes","No")</f>
        <v>No</v>
      </c>
      <c r="AJ7" s="17" t="str">
        <f>IF(July!P32="Yes","Yes","No")</f>
        <v>No</v>
      </c>
      <c r="AK7" s="17" t="str">
        <f>IF(July!P33="Yes","Yes","No")</f>
        <v>No</v>
      </c>
      <c r="AL7" s="17" t="str">
        <f>IF(July!P34="Yes","Yes","No")</f>
        <v>No</v>
      </c>
      <c r="AM7" s="17" t="str">
        <f>IF(July!P35="Yes","Yes","No")</f>
        <v>No</v>
      </c>
      <c r="AN7" s="17" t="str">
        <f>IF(July!X26="Yes","Yes","No")</f>
        <v>No</v>
      </c>
      <c r="AO7" s="17" t="str">
        <f>July!Y26</f>
        <v>No</v>
      </c>
      <c r="AP7" s="17" t="str">
        <f>IF(July!X21="Yes","Yes","No")</f>
        <v>No</v>
      </c>
      <c r="AQ7" s="17" t="str">
        <f>IF(July!X25="Yes","Yes","No")</f>
        <v>No</v>
      </c>
      <c r="AR7" s="17" t="str">
        <f>IF(July!X25="Yes","Yes","No")</f>
        <v>No</v>
      </c>
      <c r="AS7" s="17" t="str">
        <f>IF(July!X22="Yes","Yes","No")</f>
        <v>No</v>
      </c>
      <c r="AT7" s="17" t="str">
        <f>IF(July!X25="Yes","Yes","No")</f>
        <v>No</v>
      </c>
      <c r="AU7" s="17" t="str">
        <f>July!X27</f>
        <v>No</v>
      </c>
      <c r="AV7" s="17" t="str">
        <f>IF(July!X28="Yes","Yes","No")</f>
        <v>No</v>
      </c>
      <c r="AW7" s="17" t="str">
        <f>July!W33</f>
        <v>No</v>
      </c>
      <c r="AX7" s="17" t="str">
        <f>IF(July!W34="Yes","Yes",IF(W35="Yes","Yes","No"))</f>
        <v>No</v>
      </c>
      <c r="AY7" s="17">
        <f>July!X33</f>
        <v>0</v>
      </c>
      <c r="AZ7" s="17" t="str">
        <f>IF(July!X19="Yes","Yes","No")</f>
        <v>No</v>
      </c>
      <c r="BA7" s="17">
        <f>IF(July!M66="",0,July!M66)</f>
        <v>0</v>
      </c>
      <c r="BB7" s="17">
        <f>July!X32</f>
        <v>0</v>
      </c>
      <c r="BC7" s="17">
        <f>July!H32</f>
        <v>0</v>
      </c>
      <c r="BD7" s="17">
        <f>July!H30</f>
        <v>0</v>
      </c>
      <c r="BE7" s="17" t="str">
        <f>IF(July!H33="Yes","Yes","No")</f>
        <v>No</v>
      </c>
      <c r="BF7" s="17" t="str">
        <f>IF(July!H34="Yes","Yes","No")</f>
        <v>No</v>
      </c>
      <c r="BG7" s="17">
        <f>IF(July!X35="","",July!X35)</f>
        <v>0</v>
      </c>
      <c r="BH7" s="17" t="str">
        <f>IF(July!Y35="Yes","Yes","No")</f>
        <v>No</v>
      </c>
      <c r="BI7" s="17">
        <f>IF(July!X34="","",July!X34)</f>
        <v>0</v>
      </c>
      <c r="BJ7" s="17" t="str">
        <f>IF(July!Y34="Yes","Yes","No")</f>
        <v>No</v>
      </c>
      <c r="BK7" s="17" t="str">
        <f>IF(July!W33="Yes","Yes",IF(July!W34="Yes","Yes","No"))</f>
        <v>No</v>
      </c>
      <c r="BL7" s="17" t="str">
        <f>IF(July!N13="Yes","Yes","No")</f>
        <v>No</v>
      </c>
      <c r="BM7" s="17" t="str">
        <f>IF(July!Y13="Yes","Yes","No")</f>
        <v>No</v>
      </c>
      <c r="BN7" s="17">
        <f>July!R66</f>
        <v>0</v>
      </c>
      <c r="BO7" s="17">
        <f>July!T66</f>
        <v>0</v>
      </c>
      <c r="BP7" s="17">
        <f>July!J66</f>
        <v>0</v>
      </c>
      <c r="BQ7" s="17">
        <f>July!K66</f>
        <v>0</v>
      </c>
      <c r="BR7" s="17">
        <f>July!M66</f>
        <v>0</v>
      </c>
      <c r="BS7" s="17">
        <f>July!L66</f>
        <v>0</v>
      </c>
      <c r="BT7" s="17">
        <f>July!R66</f>
        <v>0</v>
      </c>
      <c r="BU7" s="17">
        <f>July!T66</f>
        <v>0</v>
      </c>
      <c r="BV7" s="17">
        <f>July!S66</f>
        <v>0</v>
      </c>
      <c r="BW7" s="17">
        <f>July!P66</f>
        <v>0</v>
      </c>
      <c r="BX7" s="17">
        <f>July!N66</f>
        <v>0</v>
      </c>
      <c r="BY7" s="17">
        <f>July!O66</f>
        <v>0</v>
      </c>
      <c r="BZ7" s="17">
        <f>July!Q66</f>
        <v>0</v>
      </c>
      <c r="CA7" s="29">
        <f>July!V66</f>
        <v>0</v>
      </c>
      <c r="CB7" s="99">
        <f>July!W66</f>
        <v>0</v>
      </c>
      <c r="CC7" s="99">
        <f>July!X66</f>
        <v>0</v>
      </c>
      <c r="CD7" s="99">
        <f>July!Y66</f>
        <v>0</v>
      </c>
      <c r="CE7" s="86">
        <f>July!H66</f>
        <v>0</v>
      </c>
      <c r="IU7" s="2" t="s">
        <v>47</v>
      </c>
      <c r="IV7" s="2" t="s">
        <v>45</v>
      </c>
    </row>
    <row r="8" spans="1:256" ht="19.5" customHeight="1" x14ac:dyDescent="0.3">
      <c r="A8" s="438" t="str">
        <f>IF('Task 1'!B12="Input","Task 1",'Task 1'!B12)</f>
        <v>Task 1</v>
      </c>
      <c r="B8" s="438"/>
      <c r="C8" s="438"/>
      <c r="D8" s="438"/>
      <c r="E8" s="438"/>
      <c r="F8" s="438"/>
      <c r="G8" s="438"/>
      <c r="H8" s="438"/>
      <c r="I8" s="7"/>
      <c r="J8" s="437" t="str">
        <f>IF('Task 1'!D12="Input","Task 1",'Task 1'!D12)</f>
        <v>Task 1</v>
      </c>
      <c r="K8" s="437"/>
      <c r="L8" s="437"/>
      <c r="M8" s="437"/>
      <c r="N8" s="437"/>
      <c r="O8" s="437"/>
      <c r="P8" s="8"/>
      <c r="Q8" s="77" t="str">
        <f>IF('Task 1'!G12="Input","Task 1",'Task 1'!G12)</f>
        <v>Task 1</v>
      </c>
      <c r="R8" s="8"/>
      <c r="S8" s="437" t="str">
        <f>IF('Task 1'!H12="Input","Task 1",'Task 1'!H12)</f>
        <v>Task 1</v>
      </c>
      <c r="T8" s="437"/>
      <c r="U8" s="9"/>
      <c r="V8" s="438" t="str">
        <f>IF('Task 1'!J12="Input","Task 1",'Task 1'!J12)</f>
        <v>Task 1</v>
      </c>
      <c r="W8" s="438"/>
      <c r="X8" s="438"/>
      <c r="Y8" s="438"/>
      <c r="Z8" s="122"/>
      <c r="AA8" s="382"/>
      <c r="AB8" s="122"/>
      <c r="AC8" s="122"/>
      <c r="AD8" s="122"/>
      <c r="AF8" s="97" t="s">
        <v>183</v>
      </c>
      <c r="AG8" s="17" t="str">
        <f>IF(August!Q15="Yes","Yes","No")</f>
        <v>No</v>
      </c>
      <c r="AH8" s="17" t="str">
        <f>IF(August!Y15="Yes","Yes","No")</f>
        <v>No</v>
      </c>
      <c r="AI8" s="17" t="str">
        <f>IF(August!H35="Yes","Yes","No")</f>
        <v>No</v>
      </c>
      <c r="AJ8" s="17" t="str">
        <f>IF(August!P32="Yes","Yes","No")</f>
        <v>No</v>
      </c>
      <c r="AK8" s="17" t="str">
        <f>IF(August!P33="Yes","Yes","No")</f>
        <v>No</v>
      </c>
      <c r="AL8" s="17" t="str">
        <f>IF(August!P34="Yes","Yes","No")</f>
        <v>No</v>
      </c>
      <c r="AM8" s="17" t="str">
        <f>IF(August!P35="Yes","Yes","No")</f>
        <v>No</v>
      </c>
      <c r="AN8" s="17" t="str">
        <f>IF(August!X26="Yes","Yes","No")</f>
        <v>No</v>
      </c>
      <c r="AO8" s="17" t="str">
        <f>August!Y26</f>
        <v>No</v>
      </c>
      <c r="AP8" s="17" t="str">
        <f>IF(August!X21="Yes","Yes","No")</f>
        <v>No</v>
      </c>
      <c r="AQ8" s="17" t="str">
        <f>IF(August!X25="Yes","Yes","No")</f>
        <v>No</v>
      </c>
      <c r="AR8" s="17" t="str">
        <f>IF(August!X25="Yes","Yes","No")</f>
        <v>No</v>
      </c>
      <c r="AS8" s="17" t="str">
        <f>IF(August!X22="Yes","Yes","No")</f>
        <v>No</v>
      </c>
      <c r="AT8" s="17" t="str">
        <f>IF(August!X25="Yes","Yes","No")</f>
        <v>No</v>
      </c>
      <c r="AU8" s="17" t="str">
        <f>August!X27</f>
        <v>No</v>
      </c>
      <c r="AV8" s="17" t="str">
        <f>IF(August!X28="Yes","Yes","No")</f>
        <v>No</v>
      </c>
      <c r="AW8" s="17" t="str">
        <f>August!W33</f>
        <v>No</v>
      </c>
      <c r="AX8" s="17" t="str">
        <f>IF(August!W34="Yes","Yes",IF(W35="Yes","Yes","No"))</f>
        <v>No</v>
      </c>
      <c r="AY8" s="17">
        <f>August!X33</f>
        <v>0</v>
      </c>
      <c r="AZ8" s="17" t="str">
        <f>IF(August!X19="Yes","Yes","No")</f>
        <v>No</v>
      </c>
      <c r="BA8" s="17">
        <f>IF(August!M66="",0,August!M66)</f>
        <v>0</v>
      </c>
      <c r="BB8" s="17">
        <f>August!X32</f>
        <v>0</v>
      </c>
      <c r="BC8" s="17">
        <f>August!H32</f>
        <v>0</v>
      </c>
      <c r="BD8" s="17">
        <f>August!H30</f>
        <v>0</v>
      </c>
      <c r="BE8" s="17" t="str">
        <f>IF(August!H33="Yes","Yes","No")</f>
        <v>No</v>
      </c>
      <c r="BF8" s="17" t="str">
        <f>IF(August!H34="Yes","Yes","No")</f>
        <v>No</v>
      </c>
      <c r="BG8" s="17">
        <f>IF(August!X35="","",August!X35)</f>
        <v>0</v>
      </c>
      <c r="BH8" s="17" t="str">
        <f>IF(August!Y35="Yes","Yes","No")</f>
        <v>No</v>
      </c>
      <c r="BI8" s="17">
        <f>IF(August!X34="","",August!X34)</f>
        <v>0</v>
      </c>
      <c r="BJ8" s="17" t="str">
        <f>IF(August!Y34="Yes","Yes","No")</f>
        <v>No</v>
      </c>
      <c r="BK8" s="17" t="str">
        <f>IF(August!W33="Yes","Yes",IF(August!W34="Yes","Yes","No"))</f>
        <v>No</v>
      </c>
      <c r="BL8" s="17" t="str">
        <f>IF(August!N13="Yes","Yes","No")</f>
        <v>No</v>
      </c>
      <c r="BM8" s="17" t="str">
        <f>IF(August!Y13="Yes","Yes","No")</f>
        <v>No</v>
      </c>
      <c r="BN8" s="17">
        <f>August!R66</f>
        <v>0</v>
      </c>
      <c r="BO8" s="17">
        <f>August!T66</f>
        <v>0</v>
      </c>
      <c r="BP8" s="17">
        <f>August!J66</f>
        <v>0</v>
      </c>
      <c r="BQ8" s="17">
        <f>August!K66</f>
        <v>0</v>
      </c>
      <c r="BR8" s="17">
        <f>August!M66</f>
        <v>0</v>
      </c>
      <c r="BS8" s="17">
        <f>August!L66</f>
        <v>0</v>
      </c>
      <c r="BT8" s="17">
        <f>August!R66</f>
        <v>0</v>
      </c>
      <c r="BU8" s="17">
        <f>August!T66</f>
        <v>0</v>
      </c>
      <c r="BV8" s="17">
        <f>August!S66</f>
        <v>0</v>
      </c>
      <c r="BW8" s="17">
        <f>August!P66</f>
        <v>0</v>
      </c>
      <c r="BX8" s="17">
        <f>August!N66</f>
        <v>0</v>
      </c>
      <c r="BY8" s="17">
        <f>August!O66</f>
        <v>0</v>
      </c>
      <c r="BZ8" s="17">
        <f>August!Q66</f>
        <v>0</v>
      </c>
      <c r="CA8" s="29">
        <f>August!V66</f>
        <v>0</v>
      </c>
      <c r="CB8" s="99">
        <f>August!W66</f>
        <v>0</v>
      </c>
      <c r="CC8" s="99">
        <f>August!X66</f>
        <v>0</v>
      </c>
      <c r="CD8" s="99">
        <f>August!Y66</f>
        <v>0</v>
      </c>
      <c r="CE8" s="86">
        <f>August!H66</f>
        <v>0</v>
      </c>
    </row>
    <row r="9" spans="1:256" s="100" customFormat="1" ht="8.25" customHeight="1" x14ac:dyDescent="0.15">
      <c r="A9" s="436" t="s">
        <v>96</v>
      </c>
      <c r="B9" s="436"/>
      <c r="C9" s="436"/>
      <c r="D9" s="436"/>
      <c r="E9" s="436"/>
      <c r="F9" s="436"/>
      <c r="G9" s="436"/>
      <c r="H9" s="436"/>
      <c r="J9" s="436" t="s">
        <v>97</v>
      </c>
      <c r="K9" s="436"/>
      <c r="L9" s="436"/>
      <c r="M9" s="436"/>
      <c r="N9" s="436"/>
      <c r="O9" s="436"/>
      <c r="Q9" s="101" t="s">
        <v>98</v>
      </c>
      <c r="S9" s="435" t="s">
        <v>100</v>
      </c>
      <c r="T9" s="435"/>
      <c r="V9" s="436" t="s">
        <v>99</v>
      </c>
      <c r="W9" s="436"/>
      <c r="X9" s="436"/>
      <c r="Y9" s="436"/>
      <c r="Z9" s="101"/>
      <c r="AA9" s="382"/>
      <c r="AB9" s="101"/>
      <c r="AC9" s="101"/>
      <c r="AD9" s="101"/>
      <c r="AE9" s="29"/>
      <c r="AF9" s="97" t="s">
        <v>184</v>
      </c>
      <c r="AG9" s="17" t="str">
        <f>IF(September!Q15="Yes","Yes","No")</f>
        <v>No</v>
      </c>
      <c r="AH9" s="17" t="str">
        <f>IF(September!Y15="Yes","Yes","No")</f>
        <v>No</v>
      </c>
      <c r="AI9" s="17" t="str">
        <f>IF(September!H35="Yes","Yes","No")</f>
        <v>No</v>
      </c>
      <c r="AJ9" s="17" t="str">
        <f>IF(September!P32="Yes","Yes","No")</f>
        <v>No</v>
      </c>
      <c r="AK9" s="17" t="str">
        <f>IF(September!P33="Yes","Yes","No")</f>
        <v>No</v>
      </c>
      <c r="AL9" s="17" t="str">
        <f>IF(September!P34="Yes","Yes","No")</f>
        <v>No</v>
      </c>
      <c r="AM9" s="17" t="str">
        <f>IF(September!P35="Yes","Yes","No")</f>
        <v>No</v>
      </c>
      <c r="AN9" s="17" t="str">
        <f>IF(September!X26="Yes","Yes","No")</f>
        <v>No</v>
      </c>
      <c r="AO9" s="17" t="str">
        <f>September!Y26</f>
        <v>No</v>
      </c>
      <c r="AP9" s="17" t="str">
        <f>IF(September!X21="Yes","Yes","No")</f>
        <v>No</v>
      </c>
      <c r="AQ9" s="17" t="str">
        <f>IF(September!X25="Yes","Yes","No")</f>
        <v>No</v>
      </c>
      <c r="AR9" s="17" t="str">
        <f>IF(September!X25="Yes","Yes","No")</f>
        <v>No</v>
      </c>
      <c r="AS9" s="17" t="str">
        <f>IF(September!X22="Yes","Yes","No")</f>
        <v>No</v>
      </c>
      <c r="AT9" s="17" t="str">
        <f>IF(September!X25="Yes","Yes","No")</f>
        <v>No</v>
      </c>
      <c r="AU9" s="17" t="str">
        <f>September!X27</f>
        <v>No</v>
      </c>
      <c r="AV9" s="17" t="str">
        <f>IF(September!X28="Yes","Yes","No")</f>
        <v>No</v>
      </c>
      <c r="AW9" s="17" t="str">
        <f>September!W33</f>
        <v>No</v>
      </c>
      <c r="AX9" s="17" t="str">
        <f>IF(September!W34="Yes","Yes",IF(W35="Yes","Yes","No"))</f>
        <v>No</v>
      </c>
      <c r="AY9" s="17">
        <f>September!X33</f>
        <v>0</v>
      </c>
      <c r="AZ9" s="17" t="str">
        <f>IF(September!X19="Yes","Yes","No")</f>
        <v>No</v>
      </c>
      <c r="BA9" s="17">
        <f>IF(September!M66="",0,September!M66)</f>
        <v>0</v>
      </c>
      <c r="BB9" s="17">
        <f>September!X32</f>
        <v>0</v>
      </c>
      <c r="BC9" s="17">
        <f>September!H32</f>
        <v>0</v>
      </c>
      <c r="BD9" s="17">
        <f>September!H30</f>
        <v>0</v>
      </c>
      <c r="BE9" s="17" t="str">
        <f>IF(September!H33="Yes","Yes","No")</f>
        <v>No</v>
      </c>
      <c r="BF9" s="17" t="str">
        <f>IF(September!H34="Yes","Yes","No")</f>
        <v>No</v>
      </c>
      <c r="BG9" s="17">
        <f>IF(September!X35="","",September!X35)</f>
        <v>0</v>
      </c>
      <c r="BH9" s="17" t="str">
        <f>IF(September!Y35="Yes","Yes","No")</f>
        <v>No</v>
      </c>
      <c r="BI9" s="17">
        <f>IF(September!X34="","",September!X34)</f>
        <v>0</v>
      </c>
      <c r="BJ9" s="17" t="str">
        <f>IF(September!Y34="Yes","Yes","No")</f>
        <v>No</v>
      </c>
      <c r="BK9" s="17" t="str">
        <f>IF(September!W33="Yes","Yes",IF(September!W34="Yes","Yes","No"))</f>
        <v>No</v>
      </c>
      <c r="BL9" s="17" t="str">
        <f>IF(September!N13="Yes","Yes","No")</f>
        <v>No</v>
      </c>
      <c r="BM9" s="17" t="str">
        <f>IF(September!Y13="Yes","Yes","No")</f>
        <v>No</v>
      </c>
      <c r="BN9" s="17">
        <f>September!R66</f>
        <v>0</v>
      </c>
      <c r="BO9" s="17">
        <f>September!T66</f>
        <v>0</v>
      </c>
      <c r="BP9" s="17">
        <f>September!J66</f>
        <v>0</v>
      </c>
      <c r="BQ9" s="17">
        <f>September!K66</f>
        <v>0</v>
      </c>
      <c r="BR9" s="17">
        <f>September!M66</f>
        <v>0</v>
      </c>
      <c r="BS9" s="17">
        <f>September!L66</f>
        <v>0</v>
      </c>
      <c r="BT9" s="17">
        <f>September!R66</f>
        <v>0</v>
      </c>
      <c r="BU9" s="17">
        <f>September!T66</f>
        <v>0</v>
      </c>
      <c r="BV9" s="17">
        <f>September!S66</f>
        <v>0</v>
      </c>
      <c r="BW9" s="17">
        <f>September!P66</f>
        <v>0</v>
      </c>
      <c r="BX9" s="17">
        <f>September!N66</f>
        <v>0</v>
      </c>
      <c r="BY9" s="17">
        <f>September!O66</f>
        <v>0</v>
      </c>
      <c r="BZ9" s="17">
        <f>September!Q66</f>
        <v>0</v>
      </c>
      <c r="CA9" s="29">
        <f>September!V66</f>
        <v>0</v>
      </c>
      <c r="CB9" s="99">
        <f>September!W66</f>
        <v>0</v>
      </c>
      <c r="CC9" s="99">
        <f>September!X66</f>
        <v>0</v>
      </c>
      <c r="CD9" s="99">
        <f>September!Y66</f>
        <v>0</v>
      </c>
      <c r="CE9" s="86">
        <f>September!H66</f>
        <v>0</v>
      </c>
      <c r="CG9" s="29"/>
      <c r="CH9" s="29"/>
      <c r="CI9" s="29"/>
      <c r="CJ9" s="29"/>
      <c r="IU9" s="100" t="s">
        <v>48</v>
      </c>
      <c r="IV9" s="100" t="s">
        <v>46</v>
      </c>
    </row>
    <row r="10" spans="1:256" ht="3" customHeight="1" x14ac:dyDescent="0.3">
      <c r="D10" s="10"/>
      <c r="E10" s="10"/>
      <c r="F10" s="10"/>
      <c r="G10" s="10"/>
      <c r="H10" s="10"/>
      <c r="I10" s="10"/>
      <c r="J10" s="10"/>
      <c r="K10" s="10"/>
      <c r="L10" s="11"/>
      <c r="M10" s="11"/>
      <c r="N10" s="11"/>
      <c r="O10" s="11"/>
      <c r="P10" s="11"/>
      <c r="Q10" s="11"/>
      <c r="R10" s="11"/>
      <c r="S10" s="11"/>
      <c r="T10" s="11"/>
      <c r="U10" s="11"/>
      <c r="V10" s="11"/>
      <c r="AA10" s="382"/>
      <c r="AF10" s="97" t="s">
        <v>185</v>
      </c>
      <c r="AG10" s="17" t="str">
        <f>IF(October!Q15="Yes","Yes","No")</f>
        <v>No</v>
      </c>
      <c r="AH10" s="17" t="str">
        <f>IF(October!Y15="Yes","Yes","No")</f>
        <v>No</v>
      </c>
      <c r="AI10" s="17" t="str">
        <f>IF(October!H35="Yes","Yes","No")</f>
        <v>No</v>
      </c>
      <c r="AJ10" s="17" t="str">
        <f>IF(October!P32="Yes","Yes","No")</f>
        <v>No</v>
      </c>
      <c r="AK10" s="17" t="str">
        <f>IF(October!P33="Yes","Yes","No")</f>
        <v>No</v>
      </c>
      <c r="AL10" s="17" t="str">
        <f>IF(October!P34="Yes","Yes","No")</f>
        <v>No</v>
      </c>
      <c r="AM10" s="17" t="str">
        <f>IF(October!P35="Yes","Yes","No")</f>
        <v>No</v>
      </c>
      <c r="AN10" s="17" t="str">
        <f>IF(October!X26="Yes","Yes","No")</f>
        <v>No</v>
      </c>
      <c r="AO10" s="17" t="str">
        <f>October!Y26</f>
        <v>No</v>
      </c>
      <c r="AP10" s="17" t="str">
        <f>IF(October!X21="Yes","Yes","No")</f>
        <v>No</v>
      </c>
      <c r="AQ10" s="17" t="str">
        <f>IF(October!X25="Yes","Yes","No")</f>
        <v>No</v>
      </c>
      <c r="AR10" s="17" t="str">
        <f>IF(October!X25="Yes","Yes","No")</f>
        <v>No</v>
      </c>
      <c r="AS10" s="17" t="str">
        <f>IF(October!X22="Yes","Yes","No")</f>
        <v>No</v>
      </c>
      <c r="AT10" s="17" t="str">
        <f>IF(October!X25="Yes","Yes","No")</f>
        <v>No</v>
      </c>
      <c r="AU10" s="17" t="str">
        <f>October!X27</f>
        <v>No</v>
      </c>
      <c r="AV10" s="17" t="str">
        <f>IF(October!X28="Yes","Yes","No")</f>
        <v>No</v>
      </c>
      <c r="AW10" s="17" t="str">
        <f>October!W33</f>
        <v>No</v>
      </c>
      <c r="AX10" s="17" t="str">
        <f>IF(October!W34="Yes","Yes",IF(W35="Yes","Yes","No"))</f>
        <v>No</v>
      </c>
      <c r="AY10" s="17">
        <f>October!X33</f>
        <v>0</v>
      </c>
      <c r="AZ10" s="17" t="str">
        <f>IF(October!X19="Yes","Yes","No")</f>
        <v>No</v>
      </c>
      <c r="BA10" s="17">
        <f>IF(October!M66="",0,October!M66)</f>
        <v>0</v>
      </c>
      <c r="BB10" s="17">
        <f>October!X32</f>
        <v>0</v>
      </c>
      <c r="BC10" s="17">
        <f>October!H32</f>
        <v>0</v>
      </c>
      <c r="BD10" s="17">
        <f>October!H30</f>
        <v>0</v>
      </c>
      <c r="BE10" s="17" t="str">
        <f>IF(October!H33="Yes","Yes","No")</f>
        <v>No</v>
      </c>
      <c r="BF10" s="17" t="str">
        <f>IF(October!H34="Yes","Yes","No")</f>
        <v>No</v>
      </c>
      <c r="BG10" s="17">
        <f>IF(October!X35="","",October!X35)</f>
        <v>0</v>
      </c>
      <c r="BH10" s="17" t="str">
        <f>IF(October!Y35="Yes","Yes","No")</f>
        <v>No</v>
      </c>
      <c r="BI10" s="17">
        <f>IF(October!X34="","",October!X34)</f>
        <v>0</v>
      </c>
      <c r="BJ10" s="17" t="str">
        <f>IF(October!Y34="Yes","Yes","No")</f>
        <v>No</v>
      </c>
      <c r="BK10" s="17" t="str">
        <f>IF(October!W33="Yes","Yes",IF(October!W34="Yes","Yes","No"))</f>
        <v>No</v>
      </c>
      <c r="BL10" s="17" t="str">
        <f>IF(October!N13="Yes","Yes","No")</f>
        <v>No</v>
      </c>
      <c r="BM10" s="17" t="str">
        <f>IF(October!Y13="Yes","Yes","No")</f>
        <v>No</v>
      </c>
      <c r="BN10" s="17">
        <f>October!R66</f>
        <v>0</v>
      </c>
      <c r="BO10" s="17">
        <f>October!T66</f>
        <v>0</v>
      </c>
      <c r="BP10" s="17">
        <f>October!J66</f>
        <v>0</v>
      </c>
      <c r="BQ10" s="17">
        <f>October!K66</f>
        <v>0</v>
      </c>
      <c r="BR10" s="17">
        <f>October!M66</f>
        <v>0</v>
      </c>
      <c r="BS10" s="17">
        <f>October!L66</f>
        <v>0</v>
      </c>
      <c r="BT10" s="17">
        <f>October!R66</f>
        <v>0</v>
      </c>
      <c r="BU10" s="17">
        <f>October!T66</f>
        <v>0</v>
      </c>
      <c r="BV10" s="17">
        <f>October!S66</f>
        <v>0</v>
      </c>
      <c r="BW10" s="17">
        <f>October!P66</f>
        <v>0</v>
      </c>
      <c r="BX10" s="17">
        <f>October!N66</f>
        <v>0</v>
      </c>
      <c r="BY10" s="17">
        <f>October!O66</f>
        <v>0</v>
      </c>
      <c r="BZ10" s="17">
        <f>October!Q66</f>
        <v>0</v>
      </c>
      <c r="CA10" s="29">
        <f>October!V66</f>
        <v>0</v>
      </c>
      <c r="CB10" s="99">
        <f>October!W66</f>
        <v>0</v>
      </c>
      <c r="CC10" s="99">
        <f>October!X66</f>
        <v>0</v>
      </c>
      <c r="CD10" s="99">
        <f>October!Y66</f>
        <v>0</v>
      </c>
      <c r="CE10" s="86">
        <f>October!H66</f>
        <v>0</v>
      </c>
      <c r="IU10" s="2" t="s">
        <v>51</v>
      </c>
    </row>
    <row r="11" spans="1:256" x14ac:dyDescent="0.25">
      <c r="A11" s="423" t="s">
        <v>93</v>
      </c>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73"/>
      <c r="AA11" s="382"/>
      <c r="AB11" s="73"/>
      <c r="AC11" s="73"/>
      <c r="AD11" s="73"/>
      <c r="AF11" s="97" t="s">
        <v>186</v>
      </c>
      <c r="AG11" s="17" t="str">
        <f>IF(November!Q15="Yes","Yes","No")</f>
        <v>No</v>
      </c>
      <c r="AH11" s="17" t="str">
        <f>IF(November!Y15="Yes","Yes","No")</f>
        <v>No</v>
      </c>
      <c r="AI11" s="17" t="str">
        <f>IF(November!H35="Yes","Yes","No")</f>
        <v>No</v>
      </c>
      <c r="AJ11" s="17" t="str">
        <f>IF(November!P32="Yes","Yes","No")</f>
        <v>No</v>
      </c>
      <c r="AK11" s="17" t="str">
        <f>IF(November!P33="Yes","Yes","No")</f>
        <v>No</v>
      </c>
      <c r="AL11" s="17" t="str">
        <f>IF(November!P34="Yes","Yes","No")</f>
        <v>No</v>
      </c>
      <c r="AM11" s="17" t="str">
        <f>IF(November!P35="Yes","Yes","No")</f>
        <v>No</v>
      </c>
      <c r="AN11" s="17" t="str">
        <f>IF(November!X26="Yes","Yes","No")</f>
        <v>No</v>
      </c>
      <c r="AO11" s="17" t="str">
        <f>November!Y26</f>
        <v>No</v>
      </c>
      <c r="AP11" s="17" t="str">
        <f>IF(November!X21="Yes","Yes","No")</f>
        <v>No</v>
      </c>
      <c r="AQ11" s="17" t="str">
        <f>IF(November!X25="Yes","Yes","No")</f>
        <v>No</v>
      </c>
      <c r="AR11" s="17" t="str">
        <f>IF(November!X25="Yes","Yes","No")</f>
        <v>No</v>
      </c>
      <c r="AS11" s="17" t="str">
        <f>IF(November!X22="Yes","Yes","No")</f>
        <v>No</v>
      </c>
      <c r="AT11" s="17" t="str">
        <f>IF(November!X25="Yes","Yes","No")</f>
        <v>No</v>
      </c>
      <c r="AU11" s="17" t="str">
        <f>November!X27</f>
        <v>No</v>
      </c>
      <c r="AV11" s="17" t="str">
        <f>IF(November!X28="Yes","Yes","No")</f>
        <v>No</v>
      </c>
      <c r="AW11" s="17" t="str">
        <f>November!W33</f>
        <v>No</v>
      </c>
      <c r="AX11" s="17" t="str">
        <f>IF(November!W34="Yes","Yes",IF(W35="Yes","Yes","No"))</f>
        <v>No</v>
      </c>
      <c r="AY11" s="17">
        <f>November!X33</f>
        <v>0</v>
      </c>
      <c r="AZ11" s="17" t="str">
        <f>IF(November!X19="Yes","Yes","No")</f>
        <v>No</v>
      </c>
      <c r="BA11" s="17">
        <f>IF(November!M66="",0,November!M66)</f>
        <v>0</v>
      </c>
      <c r="BB11" s="17">
        <f>November!X32</f>
        <v>0</v>
      </c>
      <c r="BC11" s="17">
        <f>November!H32</f>
        <v>0</v>
      </c>
      <c r="BD11" s="17">
        <f>November!H30</f>
        <v>0</v>
      </c>
      <c r="BE11" s="17" t="str">
        <f>IF(November!H33="Yes","Yes","No")</f>
        <v>No</v>
      </c>
      <c r="BF11" s="17" t="str">
        <f>IF(November!H34="Yes","Yes","No")</f>
        <v>No</v>
      </c>
      <c r="BG11" s="17">
        <f>IF(November!X35="","",November!X35)</f>
        <v>0</v>
      </c>
      <c r="BH11" s="17" t="str">
        <f>IF(November!Y35="Yes","Yes","No")</f>
        <v>No</v>
      </c>
      <c r="BI11" s="17">
        <f>IF(November!X34="","",November!X34)</f>
        <v>0</v>
      </c>
      <c r="BJ11" s="17" t="str">
        <f>IF(November!Y34="Yes","Yes","No")</f>
        <v>No</v>
      </c>
      <c r="BK11" s="17" t="str">
        <f>IF(November!W33="Yes","Yes",IF(November!W34="Yes","Yes","No"))</f>
        <v>No</v>
      </c>
      <c r="BL11" s="17" t="str">
        <f>IF(November!N13="Yes","Yes","No")</f>
        <v>No</v>
      </c>
      <c r="BM11" s="17" t="str">
        <f>IF(November!Y13="Yes","Yes","No")</f>
        <v>No</v>
      </c>
      <c r="BN11" s="17">
        <f>November!R66</f>
        <v>0</v>
      </c>
      <c r="BO11" s="17">
        <f>November!T66</f>
        <v>0</v>
      </c>
      <c r="BP11" s="17">
        <f>November!J66</f>
        <v>0</v>
      </c>
      <c r="BQ11" s="17">
        <f>November!K66</f>
        <v>0</v>
      </c>
      <c r="BR11" s="17">
        <f>November!M66</f>
        <v>0</v>
      </c>
      <c r="BS11" s="17">
        <f>November!L66</f>
        <v>0</v>
      </c>
      <c r="BT11" s="17">
        <f>November!R66</f>
        <v>0</v>
      </c>
      <c r="BU11" s="17">
        <f>November!T66</f>
        <v>0</v>
      </c>
      <c r="BV11" s="17">
        <f>November!S66</f>
        <v>0</v>
      </c>
      <c r="BW11" s="17">
        <f>November!P66</f>
        <v>0</v>
      </c>
      <c r="BX11" s="17">
        <f>November!N66</f>
        <v>0</v>
      </c>
      <c r="BY11" s="17">
        <f>November!O66</f>
        <v>0</v>
      </c>
      <c r="BZ11" s="17">
        <f>November!Q66</f>
        <v>0</v>
      </c>
      <c r="CA11" s="29">
        <f>November!V66</f>
        <v>0</v>
      </c>
      <c r="CB11" s="99">
        <f>November!W66</f>
        <v>0</v>
      </c>
      <c r="CC11" s="99">
        <f>November!X66</f>
        <v>0</v>
      </c>
      <c r="CD11" s="99">
        <f>November!Y66</f>
        <v>0</v>
      </c>
      <c r="CE11" s="86">
        <f>November!H66</f>
        <v>0</v>
      </c>
      <c r="CF11" s="2"/>
      <c r="IU11" s="2" t="s">
        <v>52</v>
      </c>
      <c r="IV11" s="2" t="s">
        <v>45</v>
      </c>
    </row>
    <row r="12" spans="1:256" ht="13.5" customHeight="1" x14ac:dyDescent="0.4">
      <c r="A12" s="388" t="str">
        <f>IF('Task 1'!C23="Input Name","Task 1",'Task 1'!C23)</f>
        <v>Task 1</v>
      </c>
      <c r="B12" s="388"/>
      <c r="C12" s="388"/>
      <c r="D12" s="388"/>
      <c r="E12" s="388"/>
      <c r="F12" s="388"/>
      <c r="H12" s="388" t="str">
        <f>IF('Task 1'!C24="Input Name","Task 1",'Task 1'!C24)</f>
        <v>Task 1</v>
      </c>
      <c r="I12" s="388"/>
      <c r="J12" s="388"/>
      <c r="K12" s="388"/>
      <c r="L12" s="388"/>
      <c r="M12" s="388"/>
      <c r="O12" s="388" t="str">
        <f>IF('Task 1'!C21="Input Name","Task 1",'Task 1'!C21)</f>
        <v>Task 1</v>
      </c>
      <c r="P12" s="388"/>
      <c r="Q12" s="388"/>
      <c r="R12" s="388"/>
      <c r="S12" s="388"/>
      <c r="T12" s="388"/>
      <c r="U12" s="388" t="str">
        <f>IF('Task 1'!C22="Input Name","Task 1",'Task 1'!C22)</f>
        <v>Task 1</v>
      </c>
      <c r="V12" s="430"/>
      <c r="W12" s="430"/>
      <c r="X12" s="430"/>
      <c r="Y12" s="430"/>
      <c r="Z12" s="120"/>
      <c r="AA12" s="382"/>
      <c r="AB12" s="120"/>
      <c r="AC12" s="120"/>
      <c r="AD12" s="120"/>
      <c r="AF12" s="97" t="s">
        <v>187</v>
      </c>
      <c r="AG12" s="17" t="str">
        <f>IF(December!Q15="Yes","Yes","No")</f>
        <v>No</v>
      </c>
      <c r="AH12" s="17" t="str">
        <f>IF(December!Y15="Yes","Yes","No")</f>
        <v>No</v>
      </c>
      <c r="AI12" s="17" t="str">
        <f>IF(December!H35="Yes","Yes","No")</f>
        <v>No</v>
      </c>
      <c r="AJ12" s="17" t="str">
        <f>IF(December!P32="Yes","Yes","No")</f>
        <v>No</v>
      </c>
      <c r="AK12" s="17" t="str">
        <f>IF(December!P33="Yes","Yes","No")</f>
        <v>No</v>
      </c>
      <c r="AL12" s="17" t="str">
        <f>IF(December!P34="Yes","Yes","No")</f>
        <v>No</v>
      </c>
      <c r="AM12" s="17" t="str">
        <f>IF(December!P35="Yes","Yes","No")</f>
        <v>No</v>
      </c>
      <c r="AN12" s="17" t="str">
        <f>IF(December!X26="Yes","Yes","No")</f>
        <v>No</v>
      </c>
      <c r="AO12" s="17" t="str">
        <f>December!Y26</f>
        <v>No</v>
      </c>
      <c r="AP12" s="17" t="str">
        <f>IF(December!X21="Yes","Yes","No")</f>
        <v>No</v>
      </c>
      <c r="AQ12" s="17" t="str">
        <f>IF(December!X25="Yes","Yes","No")</f>
        <v>No</v>
      </c>
      <c r="AR12" s="17" t="str">
        <f>IF(December!X25="Yes","Yes","No")</f>
        <v>No</v>
      </c>
      <c r="AS12" s="17" t="str">
        <f>IF(December!X22="Yes","Yes","No")</f>
        <v>No</v>
      </c>
      <c r="AT12" s="17" t="str">
        <f>IF(December!X25="Yes","Yes","No")</f>
        <v>No</v>
      </c>
      <c r="AU12" s="17" t="str">
        <f>December!X27</f>
        <v>No</v>
      </c>
      <c r="AV12" s="17" t="str">
        <f>IF(December!X28="Yes","Yes","No")</f>
        <v>No</v>
      </c>
      <c r="AW12" s="17" t="str">
        <f>December!W33</f>
        <v>No</v>
      </c>
      <c r="AX12" s="17" t="str">
        <f>IF(December!W34="Yes","Yes",IF(W35="Yes","Yes","No"))</f>
        <v>No</v>
      </c>
      <c r="AY12" s="17">
        <f>December!X33</f>
        <v>0</v>
      </c>
      <c r="AZ12" s="17" t="str">
        <f>IF(December!X19="Yes","Yes","No")</f>
        <v>No</v>
      </c>
      <c r="BA12" s="17">
        <f>IF(December!M66="",0,December!M66)</f>
        <v>0</v>
      </c>
      <c r="BB12" s="17">
        <f>December!X32</f>
        <v>0</v>
      </c>
      <c r="BC12" s="17">
        <f>December!H32</f>
        <v>0</v>
      </c>
      <c r="BD12" s="17">
        <f>December!H30</f>
        <v>0</v>
      </c>
      <c r="BE12" s="17" t="str">
        <f>IF(December!H33="Yes","Yes","No")</f>
        <v>No</v>
      </c>
      <c r="BF12" s="17" t="str">
        <f>IF(December!H34="Yes","Yes","No")</f>
        <v>No</v>
      </c>
      <c r="BG12" s="17">
        <f>IF(December!X35="","",December!X35)</f>
        <v>0</v>
      </c>
      <c r="BH12" s="17" t="str">
        <f>IF(December!Y35="Yes","Yes","No")</f>
        <v>No</v>
      </c>
      <c r="BI12" s="17">
        <f>IF(December!X34="","",December!X34)</f>
        <v>0</v>
      </c>
      <c r="BJ12" s="17" t="str">
        <f>IF(December!Y34="Yes","Yes","No")</f>
        <v>No</v>
      </c>
      <c r="BK12" s="17" t="str">
        <f>IF(December!W33="Yes","Yes",IF(December!W35="Yes","Yes","No"))</f>
        <v>No</v>
      </c>
      <c r="BL12" s="17" t="str">
        <f>IF(December!N13="Yes","Yes","No")</f>
        <v>No</v>
      </c>
      <c r="BM12" s="17" t="str">
        <f>IF(December!Y13="Yes","Yes","No")</f>
        <v>No</v>
      </c>
      <c r="BN12" s="17">
        <f>December!R66</f>
        <v>0</v>
      </c>
      <c r="BO12" s="17">
        <f>December!T66</f>
        <v>0</v>
      </c>
      <c r="BP12" s="17">
        <f>December!J66</f>
        <v>0</v>
      </c>
      <c r="BQ12" s="17">
        <f>December!K66</f>
        <v>0</v>
      </c>
      <c r="BR12" s="17">
        <f>December!M66</f>
        <v>0</v>
      </c>
      <c r="BS12" s="17">
        <f>December!L66</f>
        <v>0</v>
      </c>
      <c r="BT12" s="17">
        <f>December!R66</f>
        <v>0</v>
      </c>
      <c r="BU12" s="17">
        <f>December!T66</f>
        <v>0</v>
      </c>
      <c r="BV12" s="17">
        <f>December!S66</f>
        <v>0</v>
      </c>
      <c r="BW12" s="17">
        <f>December!P66</f>
        <v>0</v>
      </c>
      <c r="BX12" s="17">
        <f>December!N66</f>
        <v>0</v>
      </c>
      <c r="BY12" s="17">
        <f>December!O66</f>
        <v>0</v>
      </c>
      <c r="BZ12" s="17">
        <f>December!Q66</f>
        <v>0</v>
      </c>
      <c r="CA12" s="29">
        <f>December!V66</f>
        <v>0</v>
      </c>
      <c r="CB12" s="99">
        <f>December!W66</f>
        <v>0</v>
      </c>
      <c r="CC12" s="99">
        <f>December!X66</f>
        <v>0</v>
      </c>
      <c r="CD12" s="99">
        <f>December!Y66</f>
        <v>0</v>
      </c>
      <c r="CE12" s="86">
        <f>December!H66</f>
        <v>0</v>
      </c>
      <c r="CF12" s="2"/>
      <c r="IU12" s="2" t="s">
        <v>53</v>
      </c>
      <c r="IV12" s="2" t="s">
        <v>91</v>
      </c>
    </row>
    <row r="13" spans="1:256" ht="12.75" customHeight="1" x14ac:dyDescent="0.25">
      <c r="A13" s="390" t="s">
        <v>0</v>
      </c>
      <c r="B13" s="391"/>
      <c r="C13" s="391"/>
      <c r="D13" s="391"/>
      <c r="E13" s="391"/>
      <c r="F13" s="391"/>
      <c r="H13" s="390" t="s">
        <v>7</v>
      </c>
      <c r="I13" s="391"/>
      <c r="J13" s="391"/>
      <c r="K13" s="391"/>
      <c r="L13" s="391"/>
      <c r="M13" s="391"/>
      <c r="N13" s="12"/>
      <c r="O13" s="390" t="s">
        <v>8</v>
      </c>
      <c r="P13" s="390"/>
      <c r="Q13" s="390"/>
      <c r="R13" s="390"/>
      <c r="S13" s="390"/>
      <c r="T13" s="390"/>
      <c r="U13" s="12"/>
      <c r="V13" s="390" t="s">
        <v>9</v>
      </c>
      <c r="W13" s="391"/>
      <c r="X13" s="391"/>
      <c r="Y13" s="391"/>
      <c r="Z13" s="13"/>
      <c r="AA13" s="382"/>
      <c r="AB13" s="13"/>
      <c r="AC13" s="13"/>
      <c r="AD13" s="13"/>
      <c r="AF13" s="97" t="s">
        <v>188</v>
      </c>
      <c r="AG13" s="17" t="str">
        <f>IF(January!Q15="Yes","Yes","No")</f>
        <v>No</v>
      </c>
      <c r="AH13" s="17" t="str">
        <f>IF(January!Y15="Yes","Yes","No")</f>
        <v>No</v>
      </c>
      <c r="AI13" s="17" t="str">
        <f>IF(January!H35="Yes","Yes","No")</f>
        <v>No</v>
      </c>
      <c r="AJ13" s="17" t="str">
        <f>IF(January!P32="Yes","Yes","No")</f>
        <v>No</v>
      </c>
      <c r="AK13" s="17" t="str">
        <f>IF(January!P33="Yes","Yes","No")</f>
        <v>No</v>
      </c>
      <c r="AL13" s="17" t="str">
        <f>IF(January!P34="Yes","Yes","No")</f>
        <v>No</v>
      </c>
      <c r="AM13" s="17" t="str">
        <f>IF(January!P35="Yes","Yes","No")</f>
        <v>No</v>
      </c>
      <c r="AN13" s="17" t="str">
        <f>IF(January!X26="Yes","Yes","No")</f>
        <v>No</v>
      </c>
      <c r="AO13" s="17" t="str">
        <f>January!Y26</f>
        <v>No</v>
      </c>
      <c r="AP13" s="17" t="str">
        <f>IF(January!X21="Yes","Yes","No")</f>
        <v>No</v>
      </c>
      <c r="AQ13" s="17" t="str">
        <f>IF(January!X25="Yes","Yes","No")</f>
        <v>No</v>
      </c>
      <c r="AR13" s="17" t="str">
        <f>IF(January!X25="Yes","Yes","No")</f>
        <v>No</v>
      </c>
      <c r="AS13" s="17" t="str">
        <f>IF(January!X22="Yes","Yes","No")</f>
        <v>No</v>
      </c>
      <c r="AT13" s="17" t="str">
        <f>IF(January!X25="Yes","Yes","No")</f>
        <v>No</v>
      </c>
      <c r="AU13" s="17" t="str">
        <f>January!X27</f>
        <v>No</v>
      </c>
      <c r="AV13" s="17" t="str">
        <f>IF(January!X28="Yes","Yes","No")</f>
        <v>No</v>
      </c>
      <c r="AW13" s="17" t="str">
        <f>January!W33</f>
        <v>No</v>
      </c>
      <c r="AX13" s="17" t="str">
        <f>IF(January!W34="Yes","Yes",IF(W35="Yes","Yes","No"))</f>
        <v>No</v>
      </c>
      <c r="AY13" s="17">
        <f>January!X33</f>
        <v>0</v>
      </c>
      <c r="AZ13" s="17" t="str">
        <f>IF(January!X19="Yes","Yes","No")</f>
        <v>No</v>
      </c>
      <c r="BA13" s="17">
        <f>IF(January!M66="",0,January!M66)</f>
        <v>0</v>
      </c>
      <c r="BB13" s="17">
        <f>January!X32</f>
        <v>0</v>
      </c>
      <c r="BC13" s="17">
        <f>January!H32</f>
        <v>0</v>
      </c>
      <c r="BD13" s="17">
        <f>January!H30</f>
        <v>0</v>
      </c>
      <c r="BE13" s="17" t="str">
        <f>IF(January!H33="Yes","Yes","No")</f>
        <v>No</v>
      </c>
      <c r="BF13" s="17" t="str">
        <f>IF(January!H34="Yes","Yes","No")</f>
        <v>No</v>
      </c>
      <c r="BG13" s="17">
        <f>IF(January!X35="","",January!X35)</f>
        <v>0</v>
      </c>
      <c r="BH13" s="17" t="str">
        <f>IF(January!Y35="Yes","Yes","No")</f>
        <v>No</v>
      </c>
      <c r="BI13" s="17">
        <f>IF(January!X34="","",January!X34)</f>
        <v>0</v>
      </c>
      <c r="BJ13" s="17" t="str">
        <f>IF(January!Y34="Yes","Yes","No")</f>
        <v>No</v>
      </c>
      <c r="BK13" s="17" t="str">
        <f>IF(January!W33="Yes","Yes",IF(January!W34="Yes","Yes","No"))</f>
        <v>No</v>
      </c>
      <c r="BL13" s="17" t="str">
        <f>IF(January!N13="Yes","Yes","No")</f>
        <v>No</v>
      </c>
      <c r="BM13" s="17" t="str">
        <f>IF(January!Y13="Yes","Yes","No")</f>
        <v>No</v>
      </c>
      <c r="BN13" s="17">
        <f>January!R66</f>
        <v>0</v>
      </c>
      <c r="BO13" s="17">
        <f>January!T66</f>
        <v>0</v>
      </c>
      <c r="BP13" s="17">
        <f>January!J66</f>
        <v>0</v>
      </c>
      <c r="BQ13" s="17">
        <f>January!K66</f>
        <v>0</v>
      </c>
      <c r="BR13" s="17">
        <f>January!M66</f>
        <v>0</v>
      </c>
      <c r="BS13" s="17">
        <f>January!L66</f>
        <v>0</v>
      </c>
      <c r="BT13" s="17">
        <f>January!R66</f>
        <v>0</v>
      </c>
      <c r="BU13" s="17">
        <f>January!T66</f>
        <v>0</v>
      </c>
      <c r="BV13" s="17">
        <f>January!S66</f>
        <v>0</v>
      </c>
      <c r="BW13" s="17">
        <f>January!P66</f>
        <v>0</v>
      </c>
      <c r="BX13" s="17">
        <f>January!N66</f>
        <v>0</v>
      </c>
      <c r="BY13" s="17">
        <f>January!O66</f>
        <v>0</v>
      </c>
      <c r="BZ13" s="17">
        <f>January!Q66</f>
        <v>0</v>
      </c>
      <c r="CA13" s="29">
        <f>January!V66</f>
        <v>0</v>
      </c>
      <c r="CB13" s="99">
        <f>January!W66</f>
        <v>0</v>
      </c>
      <c r="CC13" s="99">
        <f>January!X66</f>
        <v>0</v>
      </c>
      <c r="CD13" s="99">
        <f>January!Y66</f>
        <v>0</v>
      </c>
      <c r="CE13" s="86">
        <f>January!H66</f>
        <v>0</v>
      </c>
    </row>
    <row r="14" spans="1:256" ht="3" customHeight="1" x14ac:dyDescent="0.25">
      <c r="A14" s="12"/>
      <c r="B14" s="13"/>
      <c r="C14" s="13"/>
      <c r="D14" s="13"/>
      <c r="E14" s="13"/>
      <c r="F14" s="13"/>
      <c r="H14" s="12"/>
      <c r="I14" s="13"/>
      <c r="J14" s="13"/>
      <c r="K14" s="13"/>
      <c r="L14" s="13"/>
      <c r="M14" s="13"/>
      <c r="N14" s="12"/>
      <c r="O14" s="12"/>
      <c r="P14" s="12"/>
      <c r="Q14" s="12"/>
      <c r="R14" s="12"/>
      <c r="S14" s="12"/>
      <c r="T14" s="12"/>
      <c r="U14" s="12"/>
      <c r="V14" s="12"/>
      <c r="W14" s="13"/>
      <c r="X14" s="13"/>
      <c r="Y14" s="13"/>
      <c r="Z14" s="13"/>
      <c r="AA14" s="382"/>
      <c r="AB14" s="13"/>
      <c r="AC14" s="13"/>
      <c r="AD14" s="13"/>
      <c r="AF14" s="97" t="s">
        <v>189</v>
      </c>
      <c r="AG14" s="17" t="str">
        <f>IF(February!Q15="Yes","Yes","No")</f>
        <v>No</v>
      </c>
      <c r="AH14" s="17" t="str">
        <f>IF(February!Y15="Yes","Yes","No")</f>
        <v>No</v>
      </c>
      <c r="AI14" s="17" t="str">
        <f>IF(February!H35="Yes","Yes","No")</f>
        <v>No</v>
      </c>
      <c r="AJ14" s="17" t="str">
        <f>IF(February!P32="Yes","Yes","No")</f>
        <v>No</v>
      </c>
      <c r="AK14" s="17" t="str">
        <f>IF(February!P33="Yes","Yes","No")</f>
        <v>No</v>
      </c>
      <c r="AL14" s="17" t="str">
        <f>IF(February!P34="Yes","Yes","No")</f>
        <v>No</v>
      </c>
      <c r="AM14" s="17" t="str">
        <f>IF(February!P35="Yes","Yes","No")</f>
        <v>No</v>
      </c>
      <c r="AN14" s="17" t="str">
        <f>IF(February!X26="Yes","Yes","No")</f>
        <v>No</v>
      </c>
      <c r="AO14" s="17" t="str">
        <f>February!Y26</f>
        <v>No</v>
      </c>
      <c r="AP14" s="17" t="str">
        <f>IF(February!X21="Yes","Yes","No")</f>
        <v>No</v>
      </c>
      <c r="AQ14" s="17" t="str">
        <f>IF(February!X25="Yes","Yes","No")</f>
        <v>No</v>
      </c>
      <c r="AR14" s="17" t="str">
        <f>IF(February!X25="Yes","Yes","No")</f>
        <v>No</v>
      </c>
      <c r="AS14" s="17" t="str">
        <f>IF(February!X22="Yes","Yes","No")</f>
        <v>No</v>
      </c>
      <c r="AT14" s="17" t="str">
        <f>IF(February!X25="Yes","Yes","No")</f>
        <v>No</v>
      </c>
      <c r="AU14" s="17" t="str">
        <f>February!X27</f>
        <v>No</v>
      </c>
      <c r="AV14" s="17" t="str">
        <f>IF(February!X28="Yes","Yes","No")</f>
        <v>No</v>
      </c>
      <c r="AW14" s="17" t="str">
        <f>February!W33</f>
        <v>No</v>
      </c>
      <c r="AX14" s="17" t="str">
        <f>IF(February!W34="Yes","Yes",IF(W35="Yes","Yes","No"))</f>
        <v>No</v>
      </c>
      <c r="AY14" s="17">
        <f>February!X33</f>
        <v>0</v>
      </c>
      <c r="AZ14" s="17" t="str">
        <f>IF(February!X19="Yes","Yes","No")</f>
        <v>No</v>
      </c>
      <c r="BA14" s="17">
        <f>IF(February!M66="",0,February!M66)</f>
        <v>0</v>
      </c>
      <c r="BB14" s="17">
        <f>February!X32</f>
        <v>0</v>
      </c>
      <c r="BC14" s="17">
        <f>February!H32</f>
        <v>0</v>
      </c>
      <c r="BD14" s="17">
        <f>February!H30</f>
        <v>0</v>
      </c>
      <c r="BE14" s="17" t="str">
        <f>IF(February!H33="Yes","Yes","No")</f>
        <v>No</v>
      </c>
      <c r="BF14" s="17" t="str">
        <f>IF(February!H34="Yes","Yes","No")</f>
        <v>No</v>
      </c>
      <c r="BG14" s="17">
        <f>IF(February!X35="","",February!X35)</f>
        <v>0</v>
      </c>
      <c r="BH14" s="17" t="str">
        <f>IF(February!Y35="Yes","Yes","No")</f>
        <v>No</v>
      </c>
      <c r="BI14" s="17">
        <f>IF(February!X34="","",February!X34)</f>
        <v>0</v>
      </c>
      <c r="BJ14" s="17" t="str">
        <f>IF(February!Y34="Yes","Yes","No")</f>
        <v>No</v>
      </c>
      <c r="BK14" s="17" t="str">
        <f>IF(February!W33="Yes","Yes",IF(February!W34="Yes","Yes","No"))</f>
        <v>No</v>
      </c>
      <c r="BL14" s="17" t="str">
        <f>IF(February!N13="Yes","Yes","No")</f>
        <v>No</v>
      </c>
      <c r="BM14" s="17" t="str">
        <f>IF(February!Y13="Yes","Yes","No")</f>
        <v>No</v>
      </c>
      <c r="BN14" s="17">
        <f>February!R66</f>
        <v>0</v>
      </c>
      <c r="BO14" s="17">
        <f>February!T66</f>
        <v>0</v>
      </c>
      <c r="BP14" s="17">
        <f>February!J66</f>
        <v>0</v>
      </c>
      <c r="BQ14" s="17">
        <f>February!K66</f>
        <v>0</v>
      </c>
      <c r="BR14" s="17">
        <f>February!M66</f>
        <v>0</v>
      </c>
      <c r="BS14" s="17">
        <f>February!L66</f>
        <v>0</v>
      </c>
      <c r="BT14" s="17">
        <f>February!R66</f>
        <v>0</v>
      </c>
      <c r="BU14" s="17">
        <f>February!T66</f>
        <v>0</v>
      </c>
      <c r="BV14" s="17">
        <f>February!S66</f>
        <v>0</v>
      </c>
      <c r="BW14" s="17">
        <f>February!P66</f>
        <v>0</v>
      </c>
      <c r="BX14" s="17">
        <f>February!N66</f>
        <v>0</v>
      </c>
      <c r="BY14" s="17">
        <f>February!O66</f>
        <v>0</v>
      </c>
      <c r="BZ14" s="17">
        <f>February!Q66</f>
        <v>0</v>
      </c>
      <c r="CA14" s="29">
        <f>February!V66</f>
        <v>0</v>
      </c>
      <c r="CB14" s="99">
        <f>February!W66</f>
        <v>0</v>
      </c>
      <c r="CC14" s="99">
        <f>February!X66</f>
        <v>0</v>
      </c>
      <c r="CD14" s="99">
        <f>February!Y66</f>
        <v>0</v>
      </c>
      <c r="CE14" s="86">
        <f>February!H66</f>
        <v>0</v>
      </c>
    </row>
    <row r="15" spans="1:256" ht="12.75" customHeight="1" x14ac:dyDescent="0.25">
      <c r="A15" s="381" t="s">
        <v>2</v>
      </c>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19"/>
      <c r="AA15" s="382"/>
      <c r="AB15" s="19"/>
      <c r="AC15" s="19"/>
      <c r="AD15" s="19"/>
      <c r="AF15" s="97" t="s">
        <v>190</v>
      </c>
      <c r="AG15" s="17" t="str">
        <f>IF(March!Q15="Yes","Yes","No")</f>
        <v>No</v>
      </c>
      <c r="AH15" s="17" t="str">
        <f>IF(March!Y15="Yes","Yes","No")</f>
        <v>No</v>
      </c>
      <c r="AI15" s="17" t="str">
        <f>IF(March!H35="Yes","Yes","No")</f>
        <v>No</v>
      </c>
      <c r="AJ15" s="17" t="str">
        <f>IF(March!P32="Yes","Yes","No")</f>
        <v>No</v>
      </c>
      <c r="AK15" s="17" t="str">
        <f>IF(March!P33="Yes","Yes","No")</f>
        <v>No</v>
      </c>
      <c r="AL15" s="17" t="str">
        <f>IF(March!P34="Yes","Yes","No")</f>
        <v>No</v>
      </c>
      <c r="AM15" s="17" t="str">
        <f>IF(March!P35="Yes","Yes","No")</f>
        <v>No</v>
      </c>
      <c r="AN15" s="17" t="str">
        <f>IF(March!X26="Yes","Yes","No")</f>
        <v>No</v>
      </c>
      <c r="AO15" s="17" t="str">
        <f>March!Y26</f>
        <v>No</v>
      </c>
      <c r="AP15" s="17" t="str">
        <f>IF(March!X21="Yes","Yes","No")</f>
        <v>No</v>
      </c>
      <c r="AQ15" s="17" t="str">
        <f>IF(March!X25="Yes","Yes","No")</f>
        <v>No</v>
      </c>
      <c r="AR15" s="17" t="str">
        <f>IF(March!X25="Yes","Yes","No")</f>
        <v>No</v>
      </c>
      <c r="AS15" s="17" t="str">
        <f>IF(March!X22="Yes","Yes","No")</f>
        <v>No</v>
      </c>
      <c r="AT15" s="17" t="str">
        <f>IF(March!X25="Yes","Yes","No")</f>
        <v>No</v>
      </c>
      <c r="AU15" s="17" t="str">
        <f>March!X27</f>
        <v>No</v>
      </c>
      <c r="AV15" s="17" t="str">
        <f>IF(March!X28="Yes","Yes","No")</f>
        <v>No</v>
      </c>
      <c r="AW15" s="17" t="str">
        <f>March!W33</f>
        <v>No</v>
      </c>
      <c r="AX15" s="17" t="str">
        <f>IF(March!W34="Yes","Yes",IF(W35="Yes","Yes","No"))</f>
        <v>No</v>
      </c>
      <c r="AY15" s="17">
        <f>March!X33</f>
        <v>0</v>
      </c>
      <c r="AZ15" s="17" t="str">
        <f>IF(March!X19="Yes","Yes","No")</f>
        <v>No</v>
      </c>
      <c r="BA15" s="17">
        <f>IF(March!M66="",0,March!M66)</f>
        <v>0</v>
      </c>
      <c r="BB15" s="17">
        <f>March!X32</f>
        <v>0</v>
      </c>
      <c r="BC15" s="17">
        <f>March!H32</f>
        <v>0</v>
      </c>
      <c r="BD15" s="17">
        <f>March!H30</f>
        <v>0</v>
      </c>
      <c r="BE15" s="17" t="str">
        <f>IF(March!H33="Yes","Yes","No")</f>
        <v>No</v>
      </c>
      <c r="BF15" s="17" t="str">
        <f>IF(March!H34="Yes","Yes","No")</f>
        <v>No</v>
      </c>
      <c r="BG15" s="17">
        <f>IF(March!X35="","",March!X35)</f>
        <v>0</v>
      </c>
      <c r="BH15" s="17" t="str">
        <f>IF(March!Y35="Yes","Yes","No")</f>
        <v>No</v>
      </c>
      <c r="BI15" s="17">
        <f>IF(March!X34="","",March!X34)</f>
        <v>0</v>
      </c>
      <c r="BJ15" s="17" t="str">
        <f>IF(March!Y34="Yes","Yes","No")</f>
        <v>No</v>
      </c>
      <c r="BK15" s="17" t="str">
        <f>IF(March!W33="Yes","Yes",IF(March!W34="Yes","Yes","No"))</f>
        <v>No</v>
      </c>
      <c r="BL15" s="17" t="str">
        <f>IF(March!N13="Yes","Yes","No")</f>
        <v>No</v>
      </c>
      <c r="BM15" s="17" t="str">
        <f>IF(March!Y13="Yes","Yes","No")</f>
        <v>No</v>
      </c>
      <c r="BN15" s="17">
        <f>March!R66</f>
        <v>0</v>
      </c>
      <c r="BO15" s="17">
        <f>March!T66</f>
        <v>0</v>
      </c>
      <c r="BP15" s="17">
        <f>March!J66</f>
        <v>0</v>
      </c>
      <c r="BQ15" s="17">
        <f>March!K66</f>
        <v>0</v>
      </c>
      <c r="BR15" s="17">
        <f>March!M66</f>
        <v>0</v>
      </c>
      <c r="BS15" s="17">
        <f>March!L66</f>
        <v>0</v>
      </c>
      <c r="BT15" s="17">
        <f>March!R66</f>
        <v>0</v>
      </c>
      <c r="BU15" s="17">
        <f>March!T66</f>
        <v>0</v>
      </c>
      <c r="BV15" s="17">
        <f>March!S66</f>
        <v>0</v>
      </c>
      <c r="BW15" s="17">
        <f>March!P66</f>
        <v>0</v>
      </c>
      <c r="BX15" s="17">
        <f>March!N66</f>
        <v>0</v>
      </c>
      <c r="BY15" s="17">
        <f>March!O66</f>
        <v>0</v>
      </c>
      <c r="BZ15" s="17">
        <f>March!Q66</f>
        <v>0</v>
      </c>
      <c r="CA15" s="29">
        <f>March!V66</f>
        <v>0</v>
      </c>
      <c r="CB15" s="99">
        <f>March!W66</f>
        <v>0</v>
      </c>
      <c r="CC15" s="99">
        <f>March!X66</f>
        <v>0</v>
      </c>
      <c r="CD15" s="99">
        <f>March!Y66</f>
        <v>0</v>
      </c>
      <c r="CE15" s="86">
        <f>March!H66</f>
        <v>0</v>
      </c>
    </row>
    <row r="16" spans="1:256" s="3" customFormat="1" ht="12.75" customHeight="1" x14ac:dyDescent="0.25">
      <c r="A16" s="440" t="s">
        <v>314</v>
      </c>
      <c r="B16" s="441"/>
      <c r="C16" s="441"/>
      <c r="D16" s="441"/>
      <c r="E16" s="406"/>
      <c r="F16" s="406"/>
      <c r="G16" s="396">
        <f>IF(September!I11="","",September!I11)</f>
        <v>0</v>
      </c>
      <c r="H16" s="396"/>
      <c r="I16" s="440" t="s">
        <v>117</v>
      </c>
      <c r="J16" s="406"/>
      <c r="K16" s="406"/>
      <c r="L16" s="396">
        <f>IF(December!I11="",0,December!I11)</f>
        <v>0</v>
      </c>
      <c r="M16" s="396"/>
      <c r="N16" s="400" t="s">
        <v>118</v>
      </c>
      <c r="O16" s="406"/>
      <c r="P16" s="406"/>
      <c r="Q16" s="396">
        <f>IF(February!I11="",0,February!I11)</f>
        <v>0</v>
      </c>
      <c r="R16" s="396"/>
      <c r="S16" s="401" t="s">
        <v>127</v>
      </c>
      <c r="T16" s="401"/>
      <c r="U16" s="444">
        <f>AVERAGE(L16,Q16)</f>
        <v>0</v>
      </c>
      <c r="V16" s="445"/>
      <c r="W16" s="400" t="s">
        <v>370</v>
      </c>
      <c r="X16" s="401"/>
      <c r="Y16" s="15">
        <f>February!I11-September!D11</f>
        <v>0</v>
      </c>
      <c r="Z16" s="123"/>
      <c r="AA16" s="382"/>
      <c r="AB16" s="123"/>
      <c r="AC16" s="123"/>
      <c r="AD16" s="123"/>
      <c r="AF16" s="97" t="s">
        <v>191</v>
      </c>
      <c r="AG16" s="17" t="str">
        <f>IF(April!$Q$15="Yes","Yes","No")</f>
        <v>No</v>
      </c>
      <c r="AH16" s="17" t="str">
        <f>IF(April!$Y$15="Yes","Yes","No")</f>
        <v>No</v>
      </c>
      <c r="AI16" s="17" t="str">
        <f>IF(April!$H$35="Yes","Yes","No")</f>
        <v>No</v>
      </c>
      <c r="AJ16" s="17" t="str">
        <f>IF(April!$P$32="Yes","Yes","No")</f>
        <v>No</v>
      </c>
      <c r="AK16" s="17" t="str">
        <f>IF(April!$P$33="Yes","Yes","No")</f>
        <v>No</v>
      </c>
      <c r="AL16" s="17" t="str">
        <f>IF(April!$P$34="Yes","Yes","No")</f>
        <v>No</v>
      </c>
      <c r="AM16" s="17" t="str">
        <f>IF(April!$P$35="Yes","Yes","No")</f>
        <v>No</v>
      </c>
      <c r="AN16" s="17" t="str">
        <f>IF(April!$X$26="Yes","Yes","No")</f>
        <v>No</v>
      </c>
      <c r="AO16" s="17" t="str">
        <f>April!Y26</f>
        <v>No</v>
      </c>
      <c r="AP16" s="17" t="str">
        <f>IF(April!X21="Yes","Yes","No")</f>
        <v>No</v>
      </c>
      <c r="AQ16" s="17" t="str">
        <f>IF(April!X25="Yes","Yes","No")</f>
        <v>No</v>
      </c>
      <c r="AR16" s="17" t="str">
        <f>IF(April!X25="Yes","Yes","No")</f>
        <v>No</v>
      </c>
      <c r="AS16" s="17" t="str">
        <f>IF(April!X22="Yes","Yes","No")</f>
        <v>No</v>
      </c>
      <c r="AT16" s="17" t="str">
        <f>IF(April!X25="Yes","Yes","No")</f>
        <v>No</v>
      </c>
      <c r="AU16" s="17" t="str">
        <f>April!X27</f>
        <v>No</v>
      </c>
      <c r="AV16" s="17" t="str">
        <f>IF(April!X28="Yes","Yes","No")</f>
        <v>No</v>
      </c>
      <c r="AW16" s="17" t="str">
        <f>April!W33</f>
        <v>No</v>
      </c>
      <c r="AX16" s="17" t="str">
        <f>IF(April!W34="Yes","Yes",IF(W35="Yes","Yes","No"))</f>
        <v>No</v>
      </c>
      <c r="AY16" s="17">
        <f>April!X33</f>
        <v>0</v>
      </c>
      <c r="AZ16" s="17" t="str">
        <f>IF(April!X19="Yes","Yes","No")</f>
        <v>No</v>
      </c>
      <c r="BA16" s="17">
        <f>IF(April!M66="",0,April!M66)</f>
        <v>0</v>
      </c>
      <c r="BB16" s="17">
        <f>April!X32</f>
        <v>0</v>
      </c>
      <c r="BC16" s="17">
        <f>April!H32</f>
        <v>0</v>
      </c>
      <c r="BD16" s="17">
        <f>April!H30</f>
        <v>0</v>
      </c>
      <c r="BE16" s="17" t="str">
        <f>IF(April!H33="Yes","Yes","No")</f>
        <v>No</v>
      </c>
      <c r="BF16" s="17" t="str">
        <f>IF(April!H34="Yes","Yes","No")</f>
        <v>No</v>
      </c>
      <c r="BG16" s="17">
        <f>IF(April!X35="","",April!X35)</f>
        <v>0</v>
      </c>
      <c r="BH16" s="17" t="str">
        <f>IF(April!Y35="Yes","Yes","No")</f>
        <v>No</v>
      </c>
      <c r="BI16" s="17">
        <f>IF(April!X34="","",April!X34)</f>
        <v>0</v>
      </c>
      <c r="BJ16" s="17" t="str">
        <f>IF(April!Y34="Yes","Yes","No")</f>
        <v>No</v>
      </c>
      <c r="BK16" s="17" t="str">
        <f>IF(April!W33="Yes","Yes",IF(April!W34="Yes","Yes","No"))</f>
        <v>No</v>
      </c>
      <c r="BL16" s="17" t="str">
        <f>IF(April!N13="Yes","Yes","No")</f>
        <v>No</v>
      </c>
      <c r="BM16" s="17" t="str">
        <f>IF(April!Y13="Yes","Yes","No")</f>
        <v>No</v>
      </c>
      <c r="BN16" s="17">
        <f>April!R66</f>
        <v>0</v>
      </c>
      <c r="BO16" s="17">
        <f>April!T66</f>
        <v>0</v>
      </c>
      <c r="BP16" s="17">
        <f>April!J66</f>
        <v>0</v>
      </c>
      <c r="BQ16" s="17">
        <f>April!K66</f>
        <v>0</v>
      </c>
      <c r="BR16" s="17">
        <f>April!M66</f>
        <v>0</v>
      </c>
      <c r="BS16" s="17">
        <f>April!L66</f>
        <v>0</v>
      </c>
      <c r="BT16" s="17">
        <f>April!R66</f>
        <v>0</v>
      </c>
      <c r="BU16" s="17">
        <f>April!T66</f>
        <v>0</v>
      </c>
      <c r="BV16" s="17">
        <f>April!S66</f>
        <v>0</v>
      </c>
      <c r="BW16" s="17">
        <f>April!P66</f>
        <v>0</v>
      </c>
      <c r="BX16" s="17">
        <f>April!N66</f>
        <v>0</v>
      </c>
      <c r="BY16" s="17">
        <f>April!O66</f>
        <v>0</v>
      </c>
      <c r="BZ16" s="17">
        <f>April!Q66</f>
        <v>0</v>
      </c>
      <c r="CA16" s="29">
        <f>April!V66</f>
        <v>0</v>
      </c>
      <c r="CB16" s="99">
        <f>April!W66</f>
        <v>0</v>
      </c>
      <c r="CC16" s="99">
        <f>April!X66</f>
        <v>0</v>
      </c>
      <c r="CD16" s="99">
        <f>April!Y66</f>
        <v>0</v>
      </c>
      <c r="CE16" s="86">
        <f>April!H66</f>
        <v>0</v>
      </c>
      <c r="CH16" s="29"/>
      <c r="CI16" s="29"/>
      <c r="CJ16" s="29"/>
      <c r="CK16" s="29"/>
      <c r="CL16" s="29"/>
      <c r="CM16" s="29"/>
      <c r="CN16" s="29"/>
      <c r="CO16" s="29"/>
      <c r="CP16" s="29"/>
      <c r="CQ16" s="29"/>
    </row>
    <row r="17" spans="1:256" s="3" customFormat="1" ht="3" customHeight="1" x14ac:dyDescent="0.25">
      <c r="A17" s="12"/>
      <c r="B17" s="14"/>
      <c r="C17" s="14"/>
      <c r="D17" s="4"/>
      <c r="E17" s="4"/>
      <c r="F17" s="12"/>
      <c r="G17" s="12"/>
      <c r="H17" s="4"/>
      <c r="I17" s="14"/>
      <c r="J17" s="12"/>
      <c r="K17" s="12"/>
      <c r="L17" s="12"/>
      <c r="M17" s="12"/>
      <c r="N17" s="12"/>
      <c r="O17" s="14"/>
      <c r="P17" s="12"/>
      <c r="Q17" s="12"/>
      <c r="R17" s="12"/>
      <c r="S17" s="12"/>
      <c r="T17" s="12"/>
      <c r="U17" s="12"/>
      <c r="V17" s="12"/>
      <c r="W17" s="4"/>
      <c r="X17" s="4"/>
      <c r="Y17" s="4"/>
      <c r="Z17" s="4"/>
      <c r="AB17" s="4"/>
      <c r="AC17" s="4"/>
      <c r="AD17" s="4"/>
      <c r="AF17" s="29" t="s">
        <v>567</v>
      </c>
      <c r="AG17" s="17" t="str">
        <f>IF(Mar!Q15="Yes","Yes","No")</f>
        <v>No</v>
      </c>
      <c r="AH17" s="17" t="str">
        <f>IF(Mar!Y15="Yes","Yes","No")</f>
        <v>No</v>
      </c>
      <c r="AI17" s="17" t="str">
        <f>IF(Mar!H35="Yes","Yes","No")</f>
        <v>No</v>
      </c>
      <c r="AJ17" s="17" t="str">
        <f>IF(Mar!P32="Yes","Yes","No")</f>
        <v>No</v>
      </c>
      <c r="AK17" s="17" t="str">
        <f>IF(Mar!P33="Yes","Yes","No")</f>
        <v>No</v>
      </c>
      <c r="AL17" s="17" t="str">
        <f>IF(Mar!P34="Yes","Yes","No")</f>
        <v>No</v>
      </c>
      <c r="AM17" s="17" t="str">
        <f>IF(Mar!P35="Yes","Yes","No")</f>
        <v>No</v>
      </c>
      <c r="AN17" s="17" t="str">
        <f>IF(Mar!$X$26="Yes","Yes","No")</f>
        <v>No</v>
      </c>
      <c r="AO17" s="17" t="str">
        <f>Mar!$Y$26</f>
        <v>No</v>
      </c>
      <c r="AP17" s="17" t="str">
        <f>IF(Mar!$X$21="Yes","Yes","No")</f>
        <v>No</v>
      </c>
      <c r="AQ17" s="17" t="str">
        <f>IF(Mar!$X$25="Yes","Yes","No")</f>
        <v>No</v>
      </c>
      <c r="AR17" s="17" t="str">
        <f>IF(Mar!$X$25="Yes","Yes","No")</f>
        <v>No</v>
      </c>
      <c r="AS17" s="17" t="str">
        <f>IF(Mar!$X$22="Yes","Yes","No")</f>
        <v>No</v>
      </c>
      <c r="AT17" s="17" t="str">
        <f>IF(Mar!$X$25="Yes","Yes","No")</f>
        <v>No</v>
      </c>
      <c r="AU17" s="17" t="str">
        <f>Mar!$X$27</f>
        <v>No</v>
      </c>
      <c r="AV17" s="17" t="e">
        <f>IF(Mar!X28=Yes,"Yes","No")</f>
        <v>#NAME?</v>
      </c>
      <c r="AW17" s="17" t="str">
        <f>Mar!$W$33</f>
        <v>No</v>
      </c>
      <c r="AX17" s="17" t="str">
        <f>IF(Mar!$W$34="Yes","Yes",IF($W$35="Yes","Yes","No"))</f>
        <v>No</v>
      </c>
      <c r="AY17" s="17">
        <f>Mar!$X$33</f>
        <v>0</v>
      </c>
      <c r="AZ17" s="17" t="str">
        <f>IF(Mar!$X$19="Yes","Yes","No")</f>
        <v>No</v>
      </c>
      <c r="BA17" s="17">
        <f>IF(Mar!$M$66="",0,Mar!M67)</f>
        <v>0</v>
      </c>
      <c r="BB17" s="17">
        <f>Mar!$X$32</f>
        <v>0</v>
      </c>
      <c r="BC17" s="17">
        <f>Mar!$H$32</f>
        <v>0</v>
      </c>
      <c r="BD17" s="17">
        <f>Mar!$H$30</f>
        <v>0</v>
      </c>
      <c r="BE17" s="17" t="str">
        <f>IF(Mar!$H$33="Yes","Yes","No")</f>
        <v>No</v>
      </c>
      <c r="BF17" s="17" t="str">
        <f>IF(Mar!$H$34="Yes","Yes","No")</f>
        <v>No</v>
      </c>
      <c r="BG17" s="17">
        <f>IF(Mar!$X$35="","",Mar!X36)</f>
        <v>0</v>
      </c>
      <c r="BH17" s="17" t="str">
        <f>IF(Mar!$Y$35="Yes","Yes","No")</f>
        <v>No</v>
      </c>
      <c r="BI17" s="17">
        <f>IF(Mar!$X$34="","",Mar!$X$34)</f>
        <v>0</v>
      </c>
      <c r="BJ17" s="17" t="str">
        <f>IF(Mar!$Y$34="Yes","Yes","No")</f>
        <v>No</v>
      </c>
      <c r="BK17" s="17" t="str">
        <f>IF(Mar!$W$33="Yes","Yes",IF(Mar!$W$34="Yes","Yes","No"))</f>
        <v>No</v>
      </c>
      <c r="BL17" s="17" t="str">
        <f>IF(Mar!$N$13="Yes","Yes","No")</f>
        <v>No</v>
      </c>
      <c r="BM17" s="17" t="str">
        <f>IF(Mar!$Y$13="Yes","Yes","No")</f>
        <v>No</v>
      </c>
      <c r="BN17" s="17">
        <f>Mar!$R$66</f>
        <v>0</v>
      </c>
      <c r="BO17" s="17">
        <f>Mar!$T$66</f>
        <v>0</v>
      </c>
      <c r="BP17" s="17">
        <f>Mar!$J$66</f>
        <v>0</v>
      </c>
      <c r="BQ17" s="17">
        <f>Mar!$K$66</f>
        <v>0</v>
      </c>
      <c r="BR17" s="17">
        <f>Mar!$M$66</f>
        <v>0</v>
      </c>
      <c r="BS17" s="17">
        <f>Mar!$L$66</f>
        <v>0</v>
      </c>
      <c r="BT17" s="17">
        <f>Mar!$R$66</f>
        <v>0</v>
      </c>
      <c r="BU17" s="17">
        <f>Mar!$T$66</f>
        <v>0</v>
      </c>
      <c r="BV17" s="17">
        <f>Mar!$S$66</f>
        <v>0</v>
      </c>
      <c r="BW17" s="17">
        <f>Mar!$P$66</f>
        <v>0</v>
      </c>
      <c r="BX17" s="17">
        <f>Mar!$N$66</f>
        <v>0</v>
      </c>
      <c r="BY17" s="17">
        <f>Mar!$O$66</f>
        <v>0</v>
      </c>
      <c r="BZ17" s="17">
        <f>Mar!$Q$66</f>
        <v>0</v>
      </c>
      <c r="CA17" s="29">
        <f>Mar!$V$66</f>
        <v>0</v>
      </c>
      <c r="CB17" s="99">
        <f>Mar!$W$66</f>
        <v>0</v>
      </c>
      <c r="CC17" s="99">
        <f>Mar!$X$66</f>
        <v>0</v>
      </c>
      <c r="CD17" s="99">
        <f>Mar!$Y$66</f>
        <v>0</v>
      </c>
      <c r="CE17" s="86">
        <f>Mar!$H$66</f>
        <v>0</v>
      </c>
      <c r="CG17" s="29"/>
      <c r="CH17" s="29"/>
      <c r="CI17" s="29"/>
      <c r="CJ17" s="29"/>
      <c r="CK17" s="29"/>
      <c r="CL17" s="29"/>
      <c r="CM17" s="29"/>
      <c r="CN17" s="29"/>
      <c r="CO17" s="29"/>
      <c r="CP17" s="29"/>
      <c r="CQ17" s="29"/>
    </row>
    <row r="18" spans="1:256" ht="12.75" customHeight="1" x14ac:dyDescent="0.25">
      <c r="A18" s="381" t="s">
        <v>80</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19"/>
      <c r="AA18" s="382" t="s">
        <v>321</v>
      </c>
      <c r="AB18" s="19"/>
      <c r="AC18" s="19"/>
      <c r="AD18" s="19"/>
      <c r="AF18" s="86" t="s">
        <v>194</v>
      </c>
      <c r="AG18" s="20">
        <f>COUNTIF(AG5:AG17,"Yes")</f>
        <v>0</v>
      </c>
      <c r="AH18" s="20">
        <f t="shared" ref="AH18:AM18" si="1">COUNTIF(AH5:AH17,"Yes")</f>
        <v>0</v>
      </c>
      <c r="AI18" s="20">
        <f t="shared" si="1"/>
        <v>0</v>
      </c>
      <c r="AJ18" s="20">
        <f t="shared" si="1"/>
        <v>0</v>
      </c>
      <c r="AK18" s="20">
        <f t="shared" si="1"/>
        <v>0</v>
      </c>
      <c r="AL18" s="20">
        <f t="shared" si="1"/>
        <v>0</v>
      </c>
      <c r="AM18" s="20">
        <f t="shared" si="1"/>
        <v>0</v>
      </c>
      <c r="AN18" s="20">
        <f t="shared" ref="AN18:AS18" si="2">COUNTIF(AN5:AN17,"Yes")</f>
        <v>0</v>
      </c>
      <c r="AO18" s="20">
        <f t="shared" si="2"/>
        <v>0</v>
      </c>
      <c r="AP18" s="20">
        <f t="shared" si="2"/>
        <v>0</v>
      </c>
      <c r="AQ18" s="20">
        <f t="shared" si="2"/>
        <v>0</v>
      </c>
      <c r="AR18" s="20">
        <f t="shared" si="2"/>
        <v>0</v>
      </c>
      <c r="AS18" s="20">
        <f t="shared" si="2"/>
        <v>0</v>
      </c>
      <c r="AT18" s="20">
        <f>COUNTIF(AT5:AT17,"Yes")</f>
        <v>0</v>
      </c>
      <c r="AU18" s="20">
        <f>COUNTIF(AU5:AU17,"Yes")</f>
        <v>0</v>
      </c>
      <c r="AV18" s="20">
        <f>COUNTIF(AV5:AV17,"Yes")</f>
        <v>0</v>
      </c>
      <c r="AW18" s="20">
        <f>COUNTIF(AW5:AW17,"Yes")</f>
        <v>0</v>
      </c>
      <c r="AX18" s="20">
        <f>COUNTIF(AX5:AX17,"Yes")</f>
        <v>0</v>
      </c>
      <c r="AY18" s="20">
        <f>SUM(AY5:AY17)</f>
        <v>0</v>
      </c>
      <c r="AZ18" s="20">
        <f>COUNTIF(AZ5:AZ17,"Yes")</f>
        <v>0</v>
      </c>
      <c r="BA18" s="20">
        <f>SUM(BA5:BA17)</f>
        <v>0</v>
      </c>
      <c r="BB18" s="20">
        <f>SUM(BB5:BB17)</f>
        <v>0</v>
      </c>
      <c r="BC18" s="20">
        <f>SUM(BC5:BC17)</f>
        <v>0</v>
      </c>
      <c r="BD18" s="20">
        <f>COUNTIF(BD5:BD17,"Yes")</f>
        <v>0</v>
      </c>
      <c r="BE18" s="20">
        <f>COUNTIF(BE5:BE17,"Yes")</f>
        <v>0</v>
      </c>
      <c r="BF18" s="20">
        <f>COUNTIF(BF5:BF17,"Yes")</f>
        <v>0</v>
      </c>
      <c r="BG18" s="20">
        <f>SUM(BG5:BG17)</f>
        <v>0</v>
      </c>
      <c r="BH18" s="20">
        <f>COUNTIF(BH5:BH17,"Yes")</f>
        <v>0</v>
      </c>
      <c r="BI18" s="20">
        <f>SUM(BI5:BI17)</f>
        <v>0</v>
      </c>
      <c r="BJ18" s="20">
        <f>COUNTIF(BJ5:BJ17,"Yes")</f>
        <v>0</v>
      </c>
      <c r="BK18" s="20">
        <f>COUNTIF(BK5:BK17,"Yes")</f>
        <v>0</v>
      </c>
      <c r="BL18" s="20">
        <f>COUNTIF(BL5:BL17,"Yes")</f>
        <v>0</v>
      </c>
      <c r="BM18" s="20">
        <f>COUNTIF(BM5:BM17,"Yes")</f>
        <v>0</v>
      </c>
      <c r="BN18" s="20">
        <f t="shared" ref="BN18:BZ18" si="3">SUM(BN5:BN17)</f>
        <v>0</v>
      </c>
      <c r="BO18" s="20">
        <f t="shared" si="3"/>
        <v>0</v>
      </c>
      <c r="BP18" s="20">
        <f t="shared" si="3"/>
        <v>0</v>
      </c>
      <c r="BQ18" s="20">
        <f t="shared" si="3"/>
        <v>0</v>
      </c>
      <c r="BR18" s="20">
        <f t="shared" si="3"/>
        <v>0</v>
      </c>
      <c r="BS18" s="20">
        <f t="shared" si="3"/>
        <v>0</v>
      </c>
      <c r="BT18" s="20">
        <f t="shared" si="3"/>
        <v>0</v>
      </c>
      <c r="BU18" s="20">
        <f t="shared" si="3"/>
        <v>0</v>
      </c>
      <c r="BV18" s="20">
        <f t="shared" si="3"/>
        <v>0</v>
      </c>
      <c r="BW18" s="20">
        <f t="shared" si="3"/>
        <v>0</v>
      </c>
      <c r="BX18" s="20">
        <f t="shared" si="3"/>
        <v>0</v>
      </c>
      <c r="BY18" s="20">
        <f t="shared" si="3"/>
        <v>0</v>
      </c>
      <c r="BZ18" s="20">
        <f t="shared" si="3"/>
        <v>0</v>
      </c>
      <c r="CA18" s="20">
        <f>SUM(CA5:CA17)</f>
        <v>0</v>
      </c>
      <c r="CB18" s="20">
        <f>SUM(CB5:CB17)</f>
        <v>0</v>
      </c>
      <c r="CC18" s="20">
        <f>SUM(CC5:CC17)</f>
        <v>0</v>
      </c>
      <c r="CD18" s="20">
        <f>SUM(CD5:CD17)</f>
        <v>0</v>
      </c>
      <c r="CE18" s="20">
        <f>SUM(CE5:CE17)</f>
        <v>0</v>
      </c>
      <c r="CG18" s="86"/>
    </row>
    <row r="19" spans="1:256" ht="12.75" customHeight="1" x14ac:dyDescent="0.25">
      <c r="A19" s="373" t="s">
        <v>14</v>
      </c>
      <c r="B19" s="395"/>
      <c r="C19" s="395"/>
      <c r="D19" s="395"/>
      <c r="E19" s="395"/>
      <c r="F19" s="395"/>
      <c r="G19" s="395"/>
      <c r="H19" s="398" t="str">
        <f>IF('Task 1'!F15="Input","Task 1",'Task 1'!F15)</f>
        <v>Task 1</v>
      </c>
      <c r="I19" s="399"/>
      <c r="J19" s="399"/>
      <c r="K19" s="399"/>
      <c r="L19" s="399"/>
      <c r="M19" s="399"/>
      <c r="N19" s="399"/>
      <c r="O19" s="399"/>
      <c r="P19" s="399"/>
      <c r="Q19" s="399"/>
      <c r="R19" s="399"/>
      <c r="S19" s="399"/>
      <c r="T19" s="399"/>
      <c r="U19" s="399"/>
      <c r="V19" s="399"/>
      <c r="W19" s="399"/>
      <c r="X19" s="399"/>
      <c r="Y19" s="399"/>
      <c r="AA19" s="382"/>
      <c r="AM19" s="17" t="s">
        <v>604</v>
      </c>
      <c r="AU19" s="17">
        <f>SUM(AQ18,AT18,AU18)</f>
        <v>0</v>
      </c>
      <c r="BK19" s="372" t="s">
        <v>623</v>
      </c>
      <c r="BL19" s="372"/>
      <c r="BM19" s="17">
        <f>SUM(BK18+BM18)</f>
        <v>0</v>
      </c>
      <c r="BN19" s="17">
        <f>SUM(BN18+AZ54)</f>
        <v>0</v>
      </c>
      <c r="BO19" s="17">
        <f>SUM(BO18+BB54)</f>
        <v>0</v>
      </c>
    </row>
    <row r="20" spans="1:256" ht="12.75" customHeight="1" x14ac:dyDescent="0.25">
      <c r="A20" s="373" t="s">
        <v>79</v>
      </c>
      <c r="B20" s="395"/>
      <c r="C20" s="395"/>
      <c r="D20" s="395"/>
      <c r="E20" s="395"/>
      <c r="F20" s="395"/>
      <c r="G20" s="395"/>
      <c r="H20" s="395"/>
      <c r="I20" s="397" t="str">
        <f>IF(AG18&gt;0,"Yes","No")</f>
        <v>No</v>
      </c>
      <c r="J20" s="397"/>
      <c r="K20" s="87" t="s">
        <v>379</v>
      </c>
      <c r="M20" s="442" t="s">
        <v>588</v>
      </c>
      <c r="N20" s="443"/>
      <c r="O20" s="443"/>
      <c r="P20" s="443"/>
      <c r="Q20" s="443"/>
      <c r="R20" s="443"/>
      <c r="S20" s="443"/>
      <c r="T20" s="443"/>
      <c r="U20" s="443"/>
      <c r="V20" s="443"/>
      <c r="W20" s="397" t="str">
        <f>IF(AH18&gt;0,"Yes","No")</f>
        <v>No</v>
      </c>
      <c r="X20" s="397"/>
      <c r="Y20" s="3" t="s">
        <v>380</v>
      </c>
      <c r="AA20" s="383"/>
    </row>
    <row r="21" spans="1:256" ht="2.25" customHeight="1" x14ac:dyDescent="0.25">
      <c r="AA21" s="383"/>
    </row>
    <row r="22" spans="1:256" ht="12.75" customHeight="1" x14ac:dyDescent="0.25">
      <c r="A22" s="381" t="s">
        <v>101</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19"/>
      <c r="AA22" s="383"/>
      <c r="AB22" s="19"/>
      <c r="AC22" s="19"/>
      <c r="AD22" s="19"/>
      <c r="BG22" s="372" t="s">
        <v>613</v>
      </c>
      <c r="BH22" s="372"/>
      <c r="BI22" s="372" t="s">
        <v>616</v>
      </c>
      <c r="BJ22" s="372"/>
      <c r="BL22" s="371" t="s">
        <v>630</v>
      </c>
      <c r="BN22" s="372" t="s">
        <v>634</v>
      </c>
      <c r="BO22" s="371" t="s">
        <v>636</v>
      </c>
      <c r="BQ22" s="371" t="s">
        <v>638</v>
      </c>
    </row>
    <row r="23" spans="1:256" s="3" customFormat="1" ht="12.75" customHeight="1" x14ac:dyDescent="0.25">
      <c r="A23" s="375" t="s">
        <v>108</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2"/>
      <c r="AA23" s="426" t="s">
        <v>655</v>
      </c>
      <c r="AB23" s="2"/>
      <c r="AC23" s="2"/>
      <c r="AD23" s="2"/>
      <c r="AF23" s="29" t="s">
        <v>196</v>
      </c>
      <c r="AG23" s="17"/>
      <c r="AH23" s="17"/>
      <c r="AI23" s="17"/>
      <c r="AJ23" s="17"/>
      <c r="AK23" s="17"/>
      <c r="AL23" s="29" t="s">
        <v>197</v>
      </c>
      <c r="AM23" s="17"/>
      <c r="AN23" s="17"/>
      <c r="AO23" s="17"/>
      <c r="AP23" s="17"/>
      <c r="AQ23" s="17"/>
      <c r="AR23" s="29" t="s">
        <v>198</v>
      </c>
      <c r="AS23" s="17"/>
      <c r="AT23" s="17"/>
      <c r="AU23" s="17"/>
      <c r="AV23" s="17"/>
      <c r="AW23" s="17"/>
      <c r="AX23" s="29" t="s">
        <v>201</v>
      </c>
      <c r="AY23" s="17"/>
      <c r="AZ23" s="17"/>
      <c r="BA23" s="17"/>
      <c r="BB23" s="17"/>
      <c r="BC23" s="17"/>
      <c r="BD23" s="17"/>
      <c r="BE23" s="17" t="s">
        <v>603</v>
      </c>
      <c r="BF23" s="17"/>
      <c r="BG23" s="17" t="s">
        <v>614</v>
      </c>
      <c r="BH23" s="17" t="s">
        <v>615</v>
      </c>
      <c r="BI23" s="17" t="s">
        <v>581</v>
      </c>
      <c r="BJ23" s="17" t="s">
        <v>615</v>
      </c>
      <c r="BK23" s="17"/>
      <c r="BL23" s="372"/>
      <c r="BM23" s="17"/>
      <c r="BN23" s="372"/>
      <c r="BO23" s="372"/>
      <c r="BP23" s="17" t="s">
        <v>637</v>
      </c>
      <c r="BQ23" s="372"/>
      <c r="BR23" s="17"/>
      <c r="BS23" s="17"/>
      <c r="BT23" s="29"/>
      <c r="BU23" s="29"/>
      <c r="BV23" s="29"/>
      <c r="BW23" s="29"/>
      <c r="BX23" s="29"/>
      <c r="BY23" s="29"/>
      <c r="BZ23" s="29"/>
      <c r="CA23" s="29"/>
      <c r="CB23" s="29"/>
      <c r="CC23" s="29"/>
      <c r="CD23" s="29"/>
      <c r="CE23" s="29"/>
      <c r="CG23" s="29"/>
      <c r="CH23" s="29"/>
      <c r="CI23" s="29"/>
      <c r="CJ23" s="29"/>
      <c r="CK23" s="29"/>
      <c r="CL23" s="29"/>
      <c r="CM23" s="29"/>
      <c r="CN23" s="29"/>
      <c r="CO23" s="29"/>
      <c r="CP23" s="29"/>
      <c r="CQ23" s="29"/>
    </row>
    <row r="24" spans="1:256" s="3" customFormat="1" ht="12.75" customHeight="1" x14ac:dyDescent="0.25">
      <c r="A24" s="375" t="s">
        <v>102</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2"/>
      <c r="AA24" s="426"/>
      <c r="AB24" s="2"/>
      <c r="AC24" s="2"/>
      <c r="AD24" s="2"/>
      <c r="AF24" s="97" t="s">
        <v>180</v>
      </c>
      <c r="AG24" s="17">
        <f>May!F18</f>
        <v>0</v>
      </c>
      <c r="AH24" s="17">
        <f>May!H18</f>
        <v>0</v>
      </c>
      <c r="AI24" s="17">
        <f>May!I18</f>
        <v>0</v>
      </c>
      <c r="AJ24" s="17">
        <f>May!K18</f>
        <v>0</v>
      </c>
      <c r="AK24" s="17">
        <f>May!M18</f>
        <v>0</v>
      </c>
      <c r="AL24" s="97" t="s">
        <v>180</v>
      </c>
      <c r="AM24" s="17">
        <f>May!F19</f>
        <v>0</v>
      </c>
      <c r="AN24" s="17">
        <f>May!H19</f>
        <v>0</v>
      </c>
      <c r="AO24" s="17">
        <f>May!I19</f>
        <v>0</v>
      </c>
      <c r="AP24" s="17">
        <f>May!K19</f>
        <v>0</v>
      </c>
      <c r="AQ24" s="17">
        <f>May!M19</f>
        <v>0</v>
      </c>
      <c r="AR24" s="97" t="s">
        <v>180</v>
      </c>
      <c r="AS24" s="17">
        <f>May!F26</f>
        <v>0</v>
      </c>
      <c r="AT24" s="17">
        <f>May!H26</f>
        <v>0</v>
      </c>
      <c r="AU24" s="17">
        <f>May!I26</f>
        <v>0</v>
      </c>
      <c r="AV24" s="17">
        <f>May!K26</f>
        <v>0</v>
      </c>
      <c r="AW24" s="17">
        <f>May!M26</f>
        <v>0</v>
      </c>
      <c r="AX24" s="97" t="s">
        <v>180</v>
      </c>
      <c r="AY24" s="17">
        <f>May!F19</f>
        <v>0</v>
      </c>
      <c r="AZ24" s="17">
        <f>May!H19</f>
        <v>0</v>
      </c>
      <c r="BA24" s="17">
        <f>May!I19</f>
        <v>0</v>
      </c>
      <c r="BB24" s="17">
        <f>May!K19</f>
        <v>0</v>
      </c>
      <c r="BC24" s="17">
        <f>May!M19</f>
        <v>0</v>
      </c>
      <c r="BD24" s="17"/>
      <c r="BE24" s="17" t="str">
        <f>IF(May!Y28="Yes","Yes","No")</f>
        <v>No</v>
      </c>
      <c r="BF24" s="17"/>
      <c r="BG24" s="17" t="str">
        <f>IF(May!X24="Yes","Yes","No")</f>
        <v>No</v>
      </c>
      <c r="BH24" s="17" t="str">
        <f>IF(May!Y24="Yes","Yes","No")</f>
        <v>No</v>
      </c>
      <c r="BI24" s="17" t="str">
        <f>IF(May!X25="Yes","Yes","No")</f>
        <v>No</v>
      </c>
      <c r="BJ24" s="17" t="str">
        <f>IF(May!Y25="Yes","Yes","No")</f>
        <v>No</v>
      </c>
      <c r="BK24" s="17"/>
      <c r="BL24" s="17" t="str">
        <f>IF(May!X20="Yes","Yes","No")</f>
        <v>No</v>
      </c>
      <c r="BM24" s="17"/>
      <c r="BN24" s="17">
        <f>IF(May!Y19="","",May!Y19)</f>
        <v>0</v>
      </c>
      <c r="BO24" s="17">
        <f>IF(May!Y20="","",May!Y20)</f>
        <v>0</v>
      </c>
      <c r="BP24" s="17">
        <f>IF(May!Y21="","",May!Y21)</f>
        <v>0</v>
      </c>
      <c r="BQ24" s="17">
        <f>IF(May!Y22="","",May!Y22)</f>
        <v>0</v>
      </c>
      <c r="BR24" s="17"/>
      <c r="BS24" s="17"/>
      <c r="BT24" s="29"/>
      <c r="BU24" s="29"/>
      <c r="BV24" s="29"/>
      <c r="BW24" s="29"/>
      <c r="BX24" s="29"/>
      <c r="BY24" s="29"/>
      <c r="BZ24" s="29"/>
      <c r="CA24" s="29"/>
      <c r="CB24" s="29"/>
      <c r="CC24" s="29"/>
      <c r="CD24" s="29"/>
      <c r="CE24" s="29"/>
      <c r="CG24" s="29"/>
      <c r="CH24" s="29"/>
      <c r="CI24" s="29"/>
      <c r="CJ24" s="29"/>
      <c r="CK24" s="29"/>
      <c r="CL24" s="29"/>
      <c r="CM24" s="29"/>
      <c r="CN24" s="29"/>
      <c r="CO24" s="29"/>
      <c r="CP24" s="29"/>
      <c r="CQ24" s="29"/>
      <c r="IU24" s="3" t="s">
        <v>54</v>
      </c>
      <c r="IV24" s="3" t="s">
        <v>92</v>
      </c>
    </row>
    <row r="25" spans="1:256" s="3" customFormat="1" ht="12.75" customHeight="1" x14ac:dyDescent="0.25">
      <c r="B25" s="375" t="s">
        <v>105</v>
      </c>
      <c r="C25" s="375"/>
      <c r="D25" s="375"/>
      <c r="E25" s="375"/>
      <c r="F25" s="375"/>
      <c r="G25" s="375"/>
      <c r="H25" s="375"/>
      <c r="I25" s="375"/>
      <c r="J25" s="374">
        <f>AK37</f>
        <v>0</v>
      </c>
      <c r="K25" s="374"/>
      <c r="L25" s="374"/>
      <c r="N25" s="375" t="s">
        <v>107</v>
      </c>
      <c r="O25" s="379"/>
      <c r="P25" s="379"/>
      <c r="Q25" s="379"/>
      <c r="R25" s="379"/>
      <c r="S25" s="379"/>
      <c r="T25" s="379"/>
      <c r="U25" s="379"/>
      <c r="V25" s="389">
        <f>IF(U16=0,0,AQ37/U16)</f>
        <v>0</v>
      </c>
      <c r="W25" s="389"/>
      <c r="X25" s="389"/>
      <c r="Y25" s="3" t="s">
        <v>355</v>
      </c>
      <c r="AA25" s="426"/>
      <c r="AF25" s="97" t="s">
        <v>181</v>
      </c>
      <c r="AG25" s="17">
        <f>June!F18</f>
        <v>0</v>
      </c>
      <c r="AH25" s="17">
        <f>June!H18</f>
        <v>0</v>
      </c>
      <c r="AI25" s="17">
        <f>June!I18</f>
        <v>0</v>
      </c>
      <c r="AJ25" s="17">
        <f>June!K18</f>
        <v>0</v>
      </c>
      <c r="AK25" s="17">
        <f>June!M18</f>
        <v>0</v>
      </c>
      <c r="AL25" s="97" t="s">
        <v>181</v>
      </c>
      <c r="AM25" s="17">
        <f>June!F19</f>
        <v>0</v>
      </c>
      <c r="AN25" s="17">
        <f>June!H19</f>
        <v>0</v>
      </c>
      <c r="AO25" s="17">
        <f>June!I19</f>
        <v>0</v>
      </c>
      <c r="AP25" s="17">
        <f>June!K19</f>
        <v>0</v>
      </c>
      <c r="AQ25" s="17">
        <f>June!M19</f>
        <v>0</v>
      </c>
      <c r="AR25" s="97" t="s">
        <v>181</v>
      </c>
      <c r="AS25" s="17">
        <f>June!F26</f>
        <v>0</v>
      </c>
      <c r="AT25" s="17">
        <f>June!H26</f>
        <v>0</v>
      </c>
      <c r="AU25" s="17">
        <f>June!I26</f>
        <v>0</v>
      </c>
      <c r="AV25" s="17">
        <f>June!K26</f>
        <v>0</v>
      </c>
      <c r="AW25" s="17">
        <f>June!M26</f>
        <v>0</v>
      </c>
      <c r="AX25" s="97" t="s">
        <v>181</v>
      </c>
      <c r="AY25" s="17">
        <f>June!F19</f>
        <v>0</v>
      </c>
      <c r="AZ25" s="17">
        <f>June!H19</f>
        <v>0</v>
      </c>
      <c r="BA25" s="17">
        <f>June!I19</f>
        <v>0</v>
      </c>
      <c r="BB25" s="17">
        <f>June!K19</f>
        <v>0</v>
      </c>
      <c r="BC25" s="17">
        <f>June!M19</f>
        <v>0</v>
      </c>
      <c r="BD25" s="17"/>
      <c r="BE25" s="17" t="str">
        <f>IF(June!Y28="Yes","Yes","No")</f>
        <v>No</v>
      </c>
      <c r="BF25" s="17"/>
      <c r="BG25" s="17" t="str">
        <f>IF(June!X24="Yes","Yes","No")</f>
        <v>No</v>
      </c>
      <c r="BH25" s="17" t="str">
        <f>IF(June!Y24="Yes","Yes","No")</f>
        <v>No</v>
      </c>
      <c r="BI25" s="17" t="str">
        <f>IF(June!X25="Yes","Yes","No")</f>
        <v>No</v>
      </c>
      <c r="BJ25" s="17" t="str">
        <f>IF(June!Y25="Yes","Yes","No")</f>
        <v>No</v>
      </c>
      <c r="BK25" s="17"/>
      <c r="BL25" s="17" t="str">
        <f>IF(June!X20="Yes","Yes","No")</f>
        <v>No</v>
      </c>
      <c r="BM25" s="17"/>
      <c r="BN25" s="17">
        <f>IF(June!Y19="","",June!Y19)</f>
        <v>0</v>
      </c>
      <c r="BO25" s="17">
        <f>IF(June!Y20="","",June!Y20)</f>
        <v>0</v>
      </c>
      <c r="BP25" s="17">
        <f>IF(June!Y21="","",June!Y21)</f>
        <v>0</v>
      </c>
      <c r="BQ25" s="17">
        <f>IF(June!Y22="","",June!Y22)</f>
        <v>0</v>
      </c>
      <c r="BR25" s="17"/>
      <c r="BS25" s="17"/>
      <c r="BT25" s="29"/>
      <c r="BU25" s="29"/>
      <c r="BV25" s="29"/>
      <c r="BW25" s="29"/>
      <c r="BX25" s="29"/>
      <c r="BY25" s="29"/>
      <c r="BZ25" s="29"/>
      <c r="CA25" s="29"/>
      <c r="CB25" s="29"/>
      <c r="CC25" s="29"/>
      <c r="CD25" s="29"/>
      <c r="CE25" s="29"/>
      <c r="CG25" s="29"/>
      <c r="CH25" s="29"/>
      <c r="CI25" s="29"/>
      <c r="CJ25" s="29"/>
      <c r="CK25" s="29"/>
      <c r="CL25" s="29"/>
      <c r="CM25" s="29"/>
      <c r="CN25" s="29"/>
      <c r="CO25" s="29"/>
      <c r="CP25" s="29"/>
      <c r="CQ25" s="29"/>
      <c r="IU25" s="3" t="s">
        <v>55</v>
      </c>
    </row>
    <row r="26" spans="1:256" s="3" customFormat="1" ht="12.75" customHeight="1" x14ac:dyDescent="0.25">
      <c r="B26" s="375" t="s">
        <v>104</v>
      </c>
      <c r="C26" s="379"/>
      <c r="D26" s="379"/>
      <c r="E26" s="379"/>
      <c r="F26" s="379"/>
      <c r="G26" s="379"/>
      <c r="H26" s="379"/>
      <c r="I26" s="379"/>
      <c r="J26" s="374" t="str">
        <f>IF(AI18&gt;0,"Yes","No")</f>
        <v>No</v>
      </c>
      <c r="K26" s="374"/>
      <c r="L26" s="374"/>
      <c r="M26" s="3" t="s">
        <v>353</v>
      </c>
      <c r="N26" s="375" t="s">
        <v>589</v>
      </c>
      <c r="O26" s="379"/>
      <c r="P26" s="379"/>
      <c r="Q26" s="379"/>
      <c r="R26" s="379"/>
      <c r="S26" s="379"/>
      <c r="T26" s="379"/>
      <c r="U26" s="379"/>
      <c r="V26" s="374">
        <f>AW54</f>
        <v>0</v>
      </c>
      <c r="W26" s="374"/>
      <c r="X26" s="374"/>
      <c r="Y26" s="3" t="s">
        <v>351</v>
      </c>
      <c r="AA26" s="426"/>
      <c r="AF26" s="97" t="s">
        <v>182</v>
      </c>
      <c r="AG26" s="17">
        <f>July!F18</f>
        <v>0</v>
      </c>
      <c r="AH26" s="17">
        <f>July!H18</f>
        <v>0</v>
      </c>
      <c r="AI26" s="17">
        <f>July!I18</f>
        <v>0</v>
      </c>
      <c r="AJ26" s="17">
        <f>July!K18</f>
        <v>0</v>
      </c>
      <c r="AK26" s="17">
        <f>July!M18</f>
        <v>0</v>
      </c>
      <c r="AL26" s="97" t="s">
        <v>182</v>
      </c>
      <c r="AM26" s="17">
        <f>July!F19</f>
        <v>0</v>
      </c>
      <c r="AN26" s="17">
        <f>July!H19</f>
        <v>0</v>
      </c>
      <c r="AO26" s="17">
        <f>July!I19</f>
        <v>0</v>
      </c>
      <c r="AP26" s="17">
        <f>July!K19</f>
        <v>0</v>
      </c>
      <c r="AQ26" s="17">
        <f>July!M19</f>
        <v>0</v>
      </c>
      <c r="AR26" s="97" t="s">
        <v>182</v>
      </c>
      <c r="AS26" s="17">
        <f>July!F26</f>
        <v>0</v>
      </c>
      <c r="AT26" s="17">
        <f>July!H26</f>
        <v>0</v>
      </c>
      <c r="AU26" s="17">
        <f>July!I26</f>
        <v>0</v>
      </c>
      <c r="AV26" s="17">
        <f>July!K26</f>
        <v>0</v>
      </c>
      <c r="AW26" s="17">
        <f>July!M26</f>
        <v>0</v>
      </c>
      <c r="AX26" s="97" t="s">
        <v>182</v>
      </c>
      <c r="AY26" s="17">
        <f>July!F19</f>
        <v>0</v>
      </c>
      <c r="AZ26" s="17">
        <f>July!H19</f>
        <v>0</v>
      </c>
      <c r="BA26" s="17">
        <f>July!I19</f>
        <v>0</v>
      </c>
      <c r="BB26" s="17">
        <f>July!K19</f>
        <v>0</v>
      </c>
      <c r="BC26" s="17">
        <f>July!M19</f>
        <v>0</v>
      </c>
      <c r="BD26" s="17"/>
      <c r="BE26" s="17" t="str">
        <f>IF(July!Y28="Yes","Yes","No")</f>
        <v>No</v>
      </c>
      <c r="BF26" s="17"/>
      <c r="BG26" s="17" t="str">
        <f>IF(July!X24="Yes","Yes","No")</f>
        <v>No</v>
      </c>
      <c r="BH26" s="17" t="str">
        <f>IF(July!Y24="Yes","Yes","No")</f>
        <v>No</v>
      </c>
      <c r="BI26" s="17" t="str">
        <f>IF(July!X25="Yes","Yes","No")</f>
        <v>No</v>
      </c>
      <c r="BJ26" s="17" t="str">
        <f>IF(July!Y25="Yes","Yes","No")</f>
        <v>No</v>
      </c>
      <c r="BK26" s="17"/>
      <c r="BL26" s="17" t="str">
        <f>IF(July!X20="Yes","Yes","No")</f>
        <v>No</v>
      </c>
      <c r="BM26" s="17"/>
      <c r="BN26" s="17">
        <f>IF(July!Y19="","",July!Y19)</f>
        <v>0</v>
      </c>
      <c r="BO26" s="17">
        <f>IF(July!Y20="","",July!Y20)</f>
        <v>0</v>
      </c>
      <c r="BP26" s="17">
        <f>IF(July!Y21="","",July!Y21)</f>
        <v>0</v>
      </c>
      <c r="BQ26" s="17">
        <f>IF(July!Y22="","",July!Y22)</f>
        <v>0</v>
      </c>
      <c r="BR26" s="17"/>
      <c r="BS26" s="17"/>
      <c r="BT26" s="29"/>
      <c r="BU26" s="29"/>
      <c r="BV26" s="29"/>
      <c r="BW26" s="29"/>
      <c r="BX26" s="29"/>
      <c r="BY26" s="29"/>
      <c r="BZ26" s="29"/>
      <c r="CA26" s="29"/>
      <c r="CB26" s="29"/>
      <c r="CC26" s="29"/>
      <c r="CD26" s="29"/>
      <c r="CE26" s="29"/>
      <c r="CG26" s="29"/>
      <c r="CH26" s="29"/>
      <c r="CI26" s="29"/>
      <c r="CJ26" s="29"/>
      <c r="CK26" s="29"/>
      <c r="CL26" s="29"/>
      <c r="CM26" s="29"/>
      <c r="CN26" s="29"/>
      <c r="CO26" s="29"/>
      <c r="CP26" s="29"/>
      <c r="CQ26" s="29"/>
    </row>
    <row r="27" spans="1:256" s="3" customFormat="1" ht="12.75" customHeight="1" x14ac:dyDescent="0.25">
      <c r="B27" s="375" t="s">
        <v>115</v>
      </c>
      <c r="C27" s="375"/>
      <c r="D27" s="375"/>
      <c r="E27" s="375"/>
      <c r="F27" s="375"/>
      <c r="G27" s="375"/>
      <c r="H27" s="375"/>
      <c r="I27" s="375"/>
      <c r="J27" s="374">
        <f>AK54</f>
        <v>0</v>
      </c>
      <c r="K27" s="374"/>
      <c r="L27" s="374"/>
      <c r="M27" s="3" t="s">
        <v>354</v>
      </c>
      <c r="N27" s="375" t="s">
        <v>116</v>
      </c>
      <c r="O27" s="379"/>
      <c r="P27" s="379"/>
      <c r="Q27" s="379"/>
      <c r="R27" s="379"/>
      <c r="S27" s="379"/>
      <c r="T27" s="379"/>
      <c r="U27" s="379"/>
      <c r="V27" s="374">
        <f>AQ54</f>
        <v>0</v>
      </c>
      <c r="W27" s="374"/>
      <c r="X27" s="374"/>
      <c r="AA27" s="427"/>
      <c r="AF27" s="97" t="s">
        <v>183</v>
      </c>
      <c r="AG27" s="17">
        <f>August!F18</f>
        <v>0</v>
      </c>
      <c r="AH27" s="17">
        <f>August!H18</f>
        <v>0</v>
      </c>
      <c r="AI27" s="17">
        <f>August!I18</f>
        <v>0</v>
      </c>
      <c r="AJ27" s="17">
        <f>August!K18</f>
        <v>0</v>
      </c>
      <c r="AK27" s="17">
        <f>August!M18</f>
        <v>0</v>
      </c>
      <c r="AL27" s="97" t="s">
        <v>183</v>
      </c>
      <c r="AM27" s="17">
        <f>August!F19</f>
        <v>0</v>
      </c>
      <c r="AN27" s="17">
        <f>August!H19</f>
        <v>0</v>
      </c>
      <c r="AO27" s="17">
        <f>August!I19</f>
        <v>0</v>
      </c>
      <c r="AP27" s="17">
        <f>August!K19</f>
        <v>0</v>
      </c>
      <c r="AQ27" s="17">
        <f>August!M19</f>
        <v>0</v>
      </c>
      <c r="AR27" s="97" t="s">
        <v>183</v>
      </c>
      <c r="AS27" s="17">
        <f>August!F26</f>
        <v>0</v>
      </c>
      <c r="AT27" s="17">
        <f>August!H26</f>
        <v>0</v>
      </c>
      <c r="AU27" s="17">
        <f>August!I26</f>
        <v>0</v>
      </c>
      <c r="AV27" s="17">
        <f>August!K26</f>
        <v>0</v>
      </c>
      <c r="AW27" s="17">
        <f>August!M26</f>
        <v>0</v>
      </c>
      <c r="AX27" s="97" t="s">
        <v>183</v>
      </c>
      <c r="AY27" s="17">
        <f>August!F19</f>
        <v>0</v>
      </c>
      <c r="AZ27" s="17">
        <f>August!H19</f>
        <v>0</v>
      </c>
      <c r="BA27" s="17">
        <f>August!I19</f>
        <v>0</v>
      </c>
      <c r="BB27" s="17">
        <f>August!K19</f>
        <v>0</v>
      </c>
      <c r="BC27" s="17">
        <f>August!M19</f>
        <v>0</v>
      </c>
      <c r="BD27" s="17"/>
      <c r="BE27" s="17" t="str">
        <f>IF(August!Y28="Yes","Yes","No")</f>
        <v>No</v>
      </c>
      <c r="BF27" s="17"/>
      <c r="BG27" s="17" t="str">
        <f>IF(August!X24="Yes","Yes","No")</f>
        <v>No</v>
      </c>
      <c r="BH27" s="17" t="str">
        <f>IF(August!Y24="Yes","Yes","No")</f>
        <v>No</v>
      </c>
      <c r="BI27" s="17" t="str">
        <f>IF(August!X25="Yes","Yes","No")</f>
        <v>No</v>
      </c>
      <c r="BJ27" s="17" t="str">
        <f>IF(August!Y25="Yes","Yes","No")</f>
        <v>No</v>
      </c>
      <c r="BK27" s="17"/>
      <c r="BL27" s="17" t="str">
        <f>IF(August!X20="Yes","Yes","No")</f>
        <v>No</v>
      </c>
      <c r="BM27" s="17"/>
      <c r="BN27" s="17">
        <f>IF(August!Y19="","",August!Y19)</f>
        <v>0</v>
      </c>
      <c r="BO27" s="17">
        <f>IF(August!Y20="","",August!Y20)</f>
        <v>0</v>
      </c>
      <c r="BP27" s="17">
        <f>IF(August!Y21="","",August!Y21)</f>
        <v>0</v>
      </c>
      <c r="BQ27" s="17">
        <f>IF(August!Y22="","",August!Y22)</f>
        <v>0</v>
      </c>
      <c r="BR27" s="17"/>
      <c r="BS27" s="17"/>
      <c r="BT27" s="29"/>
      <c r="BU27" s="29"/>
      <c r="BV27" s="29"/>
      <c r="BW27" s="29"/>
      <c r="BX27" s="29"/>
      <c r="BY27" s="29"/>
      <c r="BZ27" s="29"/>
      <c r="CA27" s="29"/>
      <c r="CB27" s="29"/>
      <c r="CC27" s="29"/>
      <c r="CD27" s="29"/>
      <c r="CE27" s="29"/>
      <c r="CG27" s="29"/>
      <c r="CH27" s="29"/>
      <c r="CI27" s="29"/>
      <c r="CJ27" s="29"/>
      <c r="CK27" s="29"/>
      <c r="CL27" s="29"/>
      <c r="CM27" s="29"/>
      <c r="CN27" s="29"/>
      <c r="CO27" s="29"/>
      <c r="CP27" s="29"/>
      <c r="CQ27" s="29"/>
    </row>
    <row r="28" spans="1:256" s="3" customFormat="1" ht="12.75" customHeight="1" x14ac:dyDescent="0.25">
      <c r="B28" s="375" t="s">
        <v>106</v>
      </c>
      <c r="C28" s="375"/>
      <c r="D28" s="375"/>
      <c r="E28" s="375"/>
      <c r="F28" s="375"/>
      <c r="G28" s="375"/>
      <c r="H28" s="375"/>
      <c r="I28" s="375"/>
      <c r="J28" s="374">
        <f>AK70</f>
        <v>0</v>
      </c>
      <c r="K28" s="374"/>
      <c r="L28" s="374"/>
      <c r="M28" s="3" t="s">
        <v>352</v>
      </c>
      <c r="N28" s="393" t="s">
        <v>103</v>
      </c>
      <c r="O28" s="394"/>
      <c r="P28" s="394"/>
      <c r="Q28" s="394"/>
      <c r="R28" s="394"/>
      <c r="S28" s="394"/>
      <c r="T28" s="394"/>
      <c r="U28" s="394"/>
      <c r="V28" s="403">
        <f>AW37</f>
        <v>0</v>
      </c>
      <c r="W28" s="403"/>
      <c r="X28" s="403"/>
      <c r="Y28" s="307"/>
      <c r="AA28" s="427"/>
      <c r="AF28" s="97" t="s">
        <v>184</v>
      </c>
      <c r="AG28" s="17">
        <f>September!F18</f>
        <v>0</v>
      </c>
      <c r="AH28" s="17">
        <f>September!H18</f>
        <v>0</v>
      </c>
      <c r="AI28" s="17">
        <f>September!I18</f>
        <v>0</v>
      </c>
      <c r="AJ28" s="17">
        <f>September!K18</f>
        <v>0</v>
      </c>
      <c r="AK28" s="17">
        <f>September!M18</f>
        <v>0</v>
      </c>
      <c r="AL28" s="97" t="s">
        <v>184</v>
      </c>
      <c r="AM28" s="17">
        <f>September!F19</f>
        <v>0</v>
      </c>
      <c r="AN28" s="17">
        <f>September!H19</f>
        <v>0</v>
      </c>
      <c r="AO28" s="17">
        <f>September!I19</f>
        <v>0</v>
      </c>
      <c r="AP28" s="17">
        <f>September!K19</f>
        <v>0</v>
      </c>
      <c r="AQ28" s="17">
        <f>September!M19</f>
        <v>0</v>
      </c>
      <c r="AR28" s="97" t="s">
        <v>184</v>
      </c>
      <c r="AS28" s="17">
        <f>September!F26</f>
        <v>0</v>
      </c>
      <c r="AT28" s="17">
        <f>September!H26</f>
        <v>0</v>
      </c>
      <c r="AU28" s="17">
        <f>September!I26</f>
        <v>0</v>
      </c>
      <c r="AV28" s="17">
        <f>September!K26</f>
        <v>0</v>
      </c>
      <c r="AW28" s="17">
        <f>September!M26</f>
        <v>0</v>
      </c>
      <c r="AX28" s="97" t="s">
        <v>184</v>
      </c>
      <c r="AY28" s="17">
        <f>September!F19</f>
        <v>0</v>
      </c>
      <c r="AZ28" s="17">
        <f>September!H19</f>
        <v>0</v>
      </c>
      <c r="BA28" s="17">
        <f>September!I19</f>
        <v>0</v>
      </c>
      <c r="BB28" s="17">
        <f>September!K19</f>
        <v>0</v>
      </c>
      <c r="BC28" s="17">
        <f>September!M19</f>
        <v>0</v>
      </c>
      <c r="BD28" s="17"/>
      <c r="BE28" s="17" t="str">
        <f>IF(September!Y28="Yes","Yes","No")</f>
        <v>No</v>
      </c>
      <c r="BF28" s="17"/>
      <c r="BG28" s="17" t="str">
        <f>IF(September!X24="Yes","Yes","No")</f>
        <v>No</v>
      </c>
      <c r="BH28" s="17" t="str">
        <f>IF(September!Y24="Yes","Yes","No")</f>
        <v>No</v>
      </c>
      <c r="BI28" s="17" t="str">
        <f>IF(September!X25="Yes","Yes","No")</f>
        <v>No</v>
      </c>
      <c r="BJ28" s="17" t="str">
        <f>IF(September!Y25="Yes","Yes","No")</f>
        <v>No</v>
      </c>
      <c r="BK28" s="17"/>
      <c r="BL28" s="17" t="str">
        <f>IF(September!X20="Yes","Yes","No")</f>
        <v>No</v>
      </c>
      <c r="BM28" s="17"/>
      <c r="BN28" s="17">
        <f>IF(September!Y19="","",September!Y19)</f>
        <v>0</v>
      </c>
      <c r="BO28" s="17">
        <f>IF(September!Y20="","",September!Y20)</f>
        <v>0</v>
      </c>
      <c r="BP28" s="17">
        <f>IF(September!Y21="","",September!Y21)</f>
        <v>0</v>
      </c>
      <c r="BQ28" s="17">
        <f>IF(September!Y22="","",September!Y22)</f>
        <v>0</v>
      </c>
      <c r="BR28" s="17"/>
      <c r="BS28" s="17"/>
      <c r="BT28" s="29"/>
      <c r="BU28" s="29"/>
      <c r="BV28" s="29"/>
      <c r="BW28" s="29"/>
      <c r="BX28" s="29"/>
      <c r="BY28" s="29"/>
      <c r="BZ28" s="29"/>
      <c r="CA28" s="29"/>
      <c r="CB28" s="29"/>
      <c r="CC28" s="29"/>
      <c r="CD28" s="29"/>
      <c r="CE28" s="29"/>
      <c r="CG28" s="29"/>
      <c r="CH28" s="29"/>
      <c r="CI28" s="29"/>
      <c r="CJ28" s="29"/>
      <c r="CK28" s="29"/>
      <c r="CL28" s="29"/>
      <c r="CM28" s="29"/>
      <c r="CN28" s="29"/>
      <c r="CO28" s="29"/>
      <c r="CP28" s="29"/>
      <c r="CQ28" s="29"/>
    </row>
    <row r="29" spans="1:256" s="3" customFormat="1" ht="3" customHeight="1" x14ac:dyDescent="0.25">
      <c r="AF29" s="97" t="s">
        <v>185</v>
      </c>
      <c r="AG29" s="17">
        <f>October!F18</f>
        <v>0</v>
      </c>
      <c r="AH29" s="17">
        <f>October!H18</f>
        <v>0</v>
      </c>
      <c r="AI29" s="17">
        <f>October!I18</f>
        <v>0</v>
      </c>
      <c r="AJ29" s="17">
        <f>October!K18</f>
        <v>0</v>
      </c>
      <c r="AK29" s="17">
        <f>October!M18</f>
        <v>0</v>
      </c>
      <c r="AL29" s="97" t="s">
        <v>185</v>
      </c>
      <c r="AM29" s="17">
        <f>October!F19</f>
        <v>0</v>
      </c>
      <c r="AN29" s="17">
        <f>October!H19</f>
        <v>0</v>
      </c>
      <c r="AO29" s="17">
        <f>October!I19</f>
        <v>0</v>
      </c>
      <c r="AP29" s="17">
        <f>October!K19</f>
        <v>0</v>
      </c>
      <c r="AQ29" s="17">
        <f>October!M19</f>
        <v>0</v>
      </c>
      <c r="AR29" s="97" t="s">
        <v>185</v>
      </c>
      <c r="AS29" s="17">
        <f>October!F26</f>
        <v>0</v>
      </c>
      <c r="AT29" s="17">
        <f>October!H26</f>
        <v>0</v>
      </c>
      <c r="AU29" s="17">
        <f>October!I26</f>
        <v>0</v>
      </c>
      <c r="AV29" s="17">
        <f>October!K26</f>
        <v>0</v>
      </c>
      <c r="AW29" s="17">
        <f>October!M26</f>
        <v>0</v>
      </c>
      <c r="AX29" s="97" t="s">
        <v>185</v>
      </c>
      <c r="AY29" s="17">
        <f>October!F19</f>
        <v>0</v>
      </c>
      <c r="AZ29" s="17">
        <f>October!H19</f>
        <v>0</v>
      </c>
      <c r="BA29" s="17">
        <f>October!I19</f>
        <v>0</v>
      </c>
      <c r="BB29" s="17">
        <f>October!K19</f>
        <v>0</v>
      </c>
      <c r="BC29" s="17">
        <f>October!M19</f>
        <v>0</v>
      </c>
      <c r="BD29" s="17"/>
      <c r="BE29" s="17" t="str">
        <f>IF(October!AG47="Yes","Yes","No")</f>
        <v>No</v>
      </c>
      <c r="BF29" s="17"/>
      <c r="BG29" s="17" t="str">
        <f>IF(October!X24="Yes","Yes","No")</f>
        <v>No</v>
      </c>
      <c r="BH29" s="17" t="str">
        <f>IF(October!Y24="Yes","Yes","No")</f>
        <v>No</v>
      </c>
      <c r="BI29" s="17" t="str">
        <f>IF(October!X25="Yes","Yes","No")</f>
        <v>No</v>
      </c>
      <c r="BJ29" s="17" t="str">
        <f>IF(October!Y25="Yes","Yes","No")</f>
        <v>No</v>
      </c>
      <c r="BK29" s="17"/>
      <c r="BL29" s="17" t="str">
        <f>IF(October!X20="Yes","Yes","No")</f>
        <v>No</v>
      </c>
      <c r="BM29" s="17"/>
      <c r="BN29" s="17">
        <f>IF(October!Y19="","",October!Y19)</f>
        <v>0</v>
      </c>
      <c r="BO29" s="17">
        <f>IF(October!Y20="","",October!Y20)</f>
        <v>0</v>
      </c>
      <c r="BP29" s="17">
        <f>IF(October!Y21="","",October!Y21)</f>
        <v>0</v>
      </c>
      <c r="BQ29" s="17">
        <f>IF(October!Y22="","",October!Y22)</f>
        <v>0</v>
      </c>
      <c r="BR29" s="17"/>
      <c r="BS29" s="17"/>
      <c r="BT29" s="29"/>
      <c r="BU29" s="29"/>
      <c r="BV29" s="29"/>
      <c r="BW29" s="29"/>
      <c r="BX29" s="29"/>
      <c r="BY29" s="29"/>
      <c r="BZ29" s="29"/>
      <c r="CA29" s="29"/>
      <c r="CB29" s="29"/>
      <c r="CC29" s="29"/>
      <c r="CD29" s="29"/>
      <c r="CE29" s="29"/>
      <c r="CG29" s="29"/>
      <c r="CH29" s="29"/>
      <c r="CI29" s="29"/>
      <c r="CJ29" s="29"/>
      <c r="CK29" s="29"/>
      <c r="CL29" s="29"/>
      <c r="CM29" s="29"/>
      <c r="CN29" s="29"/>
      <c r="CO29" s="29"/>
      <c r="CP29" s="29"/>
      <c r="CQ29" s="29"/>
    </row>
    <row r="30" spans="1:256" s="3" customFormat="1" ht="12.75" customHeight="1" x14ac:dyDescent="0.25">
      <c r="A30" s="375" t="s">
        <v>109</v>
      </c>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2"/>
      <c r="AA30" s="382"/>
      <c r="AB30" s="2"/>
      <c r="AC30" s="2"/>
      <c r="AD30" s="2"/>
      <c r="AF30" s="97" t="s">
        <v>186</v>
      </c>
      <c r="AG30" s="17">
        <f>November!F18</f>
        <v>0</v>
      </c>
      <c r="AH30" s="17">
        <f>November!H18</f>
        <v>0</v>
      </c>
      <c r="AI30" s="17">
        <f>November!I18</f>
        <v>0</v>
      </c>
      <c r="AJ30" s="17">
        <f>November!K18</f>
        <v>0</v>
      </c>
      <c r="AK30" s="17">
        <f>November!M18</f>
        <v>0</v>
      </c>
      <c r="AL30" s="97" t="s">
        <v>186</v>
      </c>
      <c r="AM30" s="17">
        <f>November!F19</f>
        <v>0</v>
      </c>
      <c r="AN30" s="17">
        <f>November!H19</f>
        <v>0</v>
      </c>
      <c r="AO30" s="17">
        <f>November!I19</f>
        <v>0</v>
      </c>
      <c r="AP30" s="17">
        <f>November!K19</f>
        <v>0</v>
      </c>
      <c r="AQ30" s="17">
        <f>November!M19</f>
        <v>0</v>
      </c>
      <c r="AR30" s="97" t="s">
        <v>186</v>
      </c>
      <c r="AS30" s="17">
        <f>November!F26</f>
        <v>0</v>
      </c>
      <c r="AT30" s="17">
        <f>November!H26</f>
        <v>0</v>
      </c>
      <c r="AU30" s="17">
        <f>November!I26</f>
        <v>0</v>
      </c>
      <c r="AV30" s="17">
        <f>November!K26</f>
        <v>0</v>
      </c>
      <c r="AW30" s="17">
        <f>November!M26</f>
        <v>0</v>
      </c>
      <c r="AX30" s="97" t="s">
        <v>186</v>
      </c>
      <c r="AY30" s="17">
        <f>November!F19</f>
        <v>0</v>
      </c>
      <c r="AZ30" s="17">
        <f>November!H19</f>
        <v>0</v>
      </c>
      <c r="BA30" s="17">
        <f>November!I19</f>
        <v>0</v>
      </c>
      <c r="BB30" s="17">
        <f>November!K19</f>
        <v>0</v>
      </c>
      <c r="BC30" s="17">
        <f>November!M19</f>
        <v>0</v>
      </c>
      <c r="BD30" s="17"/>
      <c r="BE30" s="17" t="str">
        <f>IF(November!Y28="Yes","Yes","No")</f>
        <v>No</v>
      </c>
      <c r="BF30" s="17"/>
      <c r="BG30" s="17" t="str">
        <f>IF(November!X24="Yes","Yes","No")</f>
        <v>No</v>
      </c>
      <c r="BH30" s="17" t="str">
        <f>IF(November!Y24="Yes","Yes","No")</f>
        <v>No</v>
      </c>
      <c r="BI30" s="17" t="str">
        <f>IF(November!X25="Yes","Yes","No")</f>
        <v>No</v>
      </c>
      <c r="BJ30" s="17" t="str">
        <f>IF(November!Y25="Yes","Yes","No")</f>
        <v>No</v>
      </c>
      <c r="BK30" s="17"/>
      <c r="BL30" s="17" t="str">
        <f>IF(November!X20="Yes","Yes","No")</f>
        <v>No</v>
      </c>
      <c r="BM30" s="17"/>
      <c r="BN30" s="17">
        <f>IF(November!Y19="","",November!Y19)</f>
        <v>0</v>
      </c>
      <c r="BO30" s="17">
        <f>IF(November!Y20="","",November!Y20)</f>
        <v>0</v>
      </c>
      <c r="BP30" s="17">
        <f>IF(November!Y21="","",November!Y21)</f>
        <v>0</v>
      </c>
      <c r="BQ30" s="17">
        <f>IF(November!Y22="","",November!Y22)</f>
        <v>0</v>
      </c>
      <c r="BR30" s="17"/>
      <c r="BS30" s="17"/>
      <c r="BT30" s="29"/>
      <c r="BU30" s="29"/>
      <c r="BV30" s="29"/>
      <c r="BW30" s="29"/>
      <c r="BX30" s="29"/>
      <c r="BY30" s="29"/>
      <c r="BZ30" s="29"/>
      <c r="CA30" s="29"/>
      <c r="CB30" s="29"/>
      <c r="CC30" s="29"/>
      <c r="CD30" s="29"/>
      <c r="CE30" s="29"/>
      <c r="CG30" s="29"/>
      <c r="CH30" s="29"/>
      <c r="CI30" s="29"/>
      <c r="CJ30" s="29"/>
      <c r="CK30" s="29"/>
      <c r="CL30" s="29"/>
      <c r="CM30" s="29"/>
      <c r="CN30" s="29"/>
      <c r="CO30" s="29"/>
      <c r="CP30" s="29"/>
      <c r="CQ30" s="29"/>
    </row>
    <row r="31" spans="1:256" s="3" customFormat="1" ht="12.75" customHeight="1" x14ac:dyDescent="0.25">
      <c r="A31" s="375" t="s">
        <v>534</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2"/>
      <c r="AA31" s="383"/>
      <c r="AB31" s="2"/>
      <c r="AC31" s="2"/>
      <c r="AD31" s="2"/>
      <c r="AF31" s="97" t="s">
        <v>187</v>
      </c>
      <c r="AG31" s="17">
        <f>December!F18</f>
        <v>0</v>
      </c>
      <c r="AH31" s="17">
        <f>December!H18</f>
        <v>0</v>
      </c>
      <c r="AI31" s="17">
        <f>December!I18</f>
        <v>0</v>
      </c>
      <c r="AJ31" s="17">
        <f>December!K18</f>
        <v>0</v>
      </c>
      <c r="AK31" s="17">
        <f>December!M18</f>
        <v>0</v>
      </c>
      <c r="AL31" s="97" t="s">
        <v>187</v>
      </c>
      <c r="AM31" s="17">
        <f>December!F19</f>
        <v>0</v>
      </c>
      <c r="AN31" s="17">
        <f>December!H19</f>
        <v>0</v>
      </c>
      <c r="AO31" s="17">
        <f>December!I19</f>
        <v>0</v>
      </c>
      <c r="AP31" s="17">
        <f>December!K19</f>
        <v>0</v>
      </c>
      <c r="AQ31" s="17">
        <f>December!M19</f>
        <v>0</v>
      </c>
      <c r="AR31" s="97" t="s">
        <v>187</v>
      </c>
      <c r="AS31" s="17">
        <f>December!F26</f>
        <v>0</v>
      </c>
      <c r="AT31" s="17">
        <f>December!H26</f>
        <v>0</v>
      </c>
      <c r="AU31" s="17">
        <f>December!I26</f>
        <v>0</v>
      </c>
      <c r="AV31" s="17">
        <f>December!K26</f>
        <v>0</v>
      </c>
      <c r="AW31" s="17">
        <f>December!M26</f>
        <v>0</v>
      </c>
      <c r="AX31" s="97" t="s">
        <v>187</v>
      </c>
      <c r="AY31" s="17">
        <f>December!F19</f>
        <v>0</v>
      </c>
      <c r="AZ31" s="17">
        <f>December!H19</f>
        <v>0</v>
      </c>
      <c r="BA31" s="17">
        <f>December!I19</f>
        <v>0</v>
      </c>
      <c r="BB31" s="17">
        <f>December!K19</f>
        <v>0</v>
      </c>
      <c r="BC31" s="17">
        <f>December!M19</f>
        <v>0</v>
      </c>
      <c r="BD31" s="17"/>
      <c r="BE31" s="17" t="str">
        <f>IF(December!Y28="Yes","Yes","No")</f>
        <v>No</v>
      </c>
      <c r="BF31" s="17"/>
      <c r="BG31" s="17" t="str">
        <f>IF(December!X24="Yes","Yes","No")</f>
        <v>No</v>
      </c>
      <c r="BH31" s="17" t="str">
        <f>IF(December!Y24="Yes","Yes","No")</f>
        <v>No</v>
      </c>
      <c r="BI31" s="17" t="str">
        <f>IF(December!X25="Yes","Yes","No")</f>
        <v>No</v>
      </c>
      <c r="BJ31" s="17" t="str">
        <f>IF(December!Y25="Yes","Yes","No")</f>
        <v>No</v>
      </c>
      <c r="BK31" s="17"/>
      <c r="BL31" s="17" t="str">
        <f>IF(December!X20="Yes","Yes","No")</f>
        <v>No</v>
      </c>
      <c r="BM31" s="17"/>
      <c r="BN31" s="17">
        <f>IF(December!Y19="","",December!Y19)</f>
        <v>0</v>
      </c>
      <c r="BO31" s="17">
        <f>IF(December!Y20="","",December!Y20)</f>
        <v>0</v>
      </c>
      <c r="BP31" s="17">
        <f>IF(December!Y21="","",December!Y21)</f>
        <v>0</v>
      </c>
      <c r="BQ31" s="17">
        <f>IF(December!Y22="","",December!Y22)</f>
        <v>0</v>
      </c>
      <c r="BR31" s="17"/>
      <c r="BS31" s="17"/>
      <c r="BT31" s="29"/>
      <c r="BU31" s="29"/>
      <c r="BV31" s="29"/>
      <c r="BW31" s="29"/>
      <c r="BX31" s="29"/>
      <c r="BY31" s="29"/>
      <c r="BZ31" s="29"/>
      <c r="CA31" s="29"/>
      <c r="CB31" s="29"/>
      <c r="CC31" s="29"/>
      <c r="CD31" s="29"/>
      <c r="CE31" s="29"/>
      <c r="CG31" s="29"/>
      <c r="CH31" s="29"/>
      <c r="CI31" s="29"/>
      <c r="CJ31" s="29"/>
      <c r="CK31" s="29"/>
      <c r="CL31" s="29"/>
      <c r="CM31" s="29"/>
      <c r="CN31" s="29"/>
      <c r="CO31" s="29"/>
      <c r="CP31" s="29"/>
      <c r="CQ31" s="29"/>
    </row>
    <row r="32" spans="1:256" s="3" customFormat="1" ht="12.75" customHeight="1" x14ac:dyDescent="0.25">
      <c r="B32" s="375" t="s">
        <v>110</v>
      </c>
      <c r="C32" s="375"/>
      <c r="D32" s="375"/>
      <c r="E32" s="375"/>
      <c r="F32" s="375"/>
      <c r="G32" s="375"/>
      <c r="H32" s="375"/>
      <c r="I32" s="375"/>
      <c r="J32" s="392"/>
      <c r="K32" s="392"/>
      <c r="L32" s="392"/>
      <c r="M32" s="3" t="s">
        <v>356</v>
      </c>
      <c r="N32" s="375" t="s">
        <v>112</v>
      </c>
      <c r="O32" s="375"/>
      <c r="P32" s="375"/>
      <c r="Q32" s="375"/>
      <c r="R32" s="375"/>
      <c r="S32" s="375"/>
      <c r="T32" s="375"/>
      <c r="U32" s="375"/>
      <c r="V32" s="374" t="str">
        <f>IF(AK18&gt;0,"Yes","No")</f>
        <v>No</v>
      </c>
      <c r="W32" s="374"/>
      <c r="X32" s="374"/>
      <c r="AA32" s="383"/>
      <c r="AF32" s="97" t="s">
        <v>188</v>
      </c>
      <c r="AG32" s="17">
        <f>January!F18</f>
        <v>0</v>
      </c>
      <c r="AH32" s="17">
        <f>January!H18</f>
        <v>0</v>
      </c>
      <c r="AI32" s="17">
        <f>January!I18</f>
        <v>0</v>
      </c>
      <c r="AJ32" s="17">
        <f>January!K18</f>
        <v>0</v>
      </c>
      <c r="AK32" s="17">
        <f>January!M18</f>
        <v>0</v>
      </c>
      <c r="AL32" s="97" t="s">
        <v>188</v>
      </c>
      <c r="AM32" s="17">
        <f>January!F19</f>
        <v>0</v>
      </c>
      <c r="AN32" s="17">
        <f>January!H19</f>
        <v>0</v>
      </c>
      <c r="AO32" s="17">
        <f>January!I19</f>
        <v>0</v>
      </c>
      <c r="AP32" s="17">
        <f>January!K19</f>
        <v>0</v>
      </c>
      <c r="AQ32" s="17">
        <f>January!M19</f>
        <v>0</v>
      </c>
      <c r="AR32" s="97" t="s">
        <v>188</v>
      </c>
      <c r="AS32" s="17">
        <f>January!F26</f>
        <v>0</v>
      </c>
      <c r="AT32" s="17">
        <f>January!H26</f>
        <v>0</v>
      </c>
      <c r="AU32" s="17">
        <f>January!I26</f>
        <v>0</v>
      </c>
      <c r="AV32" s="17">
        <f>January!K26</f>
        <v>0</v>
      </c>
      <c r="AW32" s="17">
        <f>January!M26</f>
        <v>0</v>
      </c>
      <c r="AX32" s="97" t="s">
        <v>188</v>
      </c>
      <c r="AY32" s="17">
        <f>January!F19</f>
        <v>0</v>
      </c>
      <c r="AZ32" s="17">
        <f>January!H19</f>
        <v>0</v>
      </c>
      <c r="BA32" s="17">
        <f>January!I19</f>
        <v>0</v>
      </c>
      <c r="BB32" s="17">
        <f>January!K19</f>
        <v>0</v>
      </c>
      <c r="BC32" s="17">
        <f>January!M19</f>
        <v>0</v>
      </c>
      <c r="BD32" s="17"/>
      <c r="BE32" s="17" t="str">
        <f>IF(January!Y28="Yes","Yes","No")</f>
        <v>No</v>
      </c>
      <c r="BF32" s="17"/>
      <c r="BG32" s="17" t="str">
        <f>IF(January!X24="Yes","Yes","No")</f>
        <v>No</v>
      </c>
      <c r="BH32" s="17" t="str">
        <f>IF(January!Y24="Yes","Yes","No")</f>
        <v>No</v>
      </c>
      <c r="BI32" s="17" t="str">
        <f>IF(January!X25="Yes","Yes","No")</f>
        <v>No</v>
      </c>
      <c r="BJ32" s="17" t="str">
        <f>IF(January!Y25="Yes","Yes","No")</f>
        <v>No</v>
      </c>
      <c r="BK32" s="17"/>
      <c r="BL32" s="17" t="str">
        <f>IF(January!X20="Yes","Yes","No")</f>
        <v>No</v>
      </c>
      <c r="BM32" s="17"/>
      <c r="BN32" s="17">
        <f>IF(January!Y19="","",January!Y19)</f>
        <v>0</v>
      </c>
      <c r="BO32" s="17">
        <f>IF(January!Y20="","",January!Y20)</f>
        <v>0</v>
      </c>
      <c r="BP32" s="17">
        <f>IF(January!Y21="","",January!Y21)</f>
        <v>0</v>
      </c>
      <c r="BQ32" s="17">
        <f>IF(January!Y22="","",January!Y22)</f>
        <v>0</v>
      </c>
      <c r="BR32" s="17"/>
      <c r="BS32" s="17"/>
      <c r="BT32" s="29"/>
      <c r="BU32" s="29"/>
      <c r="BV32" s="29"/>
      <c r="BW32" s="29"/>
      <c r="BX32" s="29"/>
      <c r="BY32" s="29"/>
      <c r="BZ32" s="29"/>
      <c r="CA32" s="29"/>
      <c r="CB32" s="29"/>
      <c r="CC32" s="29"/>
      <c r="CD32" s="29"/>
      <c r="CE32" s="29"/>
      <c r="CG32" s="29"/>
      <c r="CH32" s="29"/>
      <c r="CI32" s="29"/>
      <c r="CJ32" s="29"/>
      <c r="CK32" s="29"/>
      <c r="CL32" s="29"/>
      <c r="CM32" s="29"/>
      <c r="CN32" s="29"/>
      <c r="CO32" s="29"/>
      <c r="CP32" s="29"/>
      <c r="CQ32" s="29"/>
      <c r="IU32" s="3" t="s">
        <v>56</v>
      </c>
    </row>
    <row r="33" spans="1:255" s="3" customFormat="1" ht="12.75" customHeight="1" x14ac:dyDescent="0.25">
      <c r="B33" s="375" t="s">
        <v>111</v>
      </c>
      <c r="C33" s="375"/>
      <c r="D33" s="375"/>
      <c r="E33" s="375"/>
      <c r="F33" s="375"/>
      <c r="G33" s="375"/>
      <c r="H33" s="375"/>
      <c r="I33" s="375"/>
      <c r="J33" s="374" t="str">
        <f>IF(AJ18&gt;0,"Yes","No")</f>
        <v>No</v>
      </c>
      <c r="K33" s="374"/>
      <c r="L33" s="374"/>
      <c r="M33" s="3" t="s">
        <v>357</v>
      </c>
      <c r="N33" s="375"/>
      <c r="O33" s="379"/>
      <c r="P33" s="379"/>
      <c r="Q33" s="379"/>
      <c r="R33" s="379"/>
      <c r="S33" s="379"/>
      <c r="T33" s="379"/>
      <c r="U33" s="379"/>
      <c r="V33" s="380"/>
      <c r="W33" s="380"/>
      <c r="X33" s="380"/>
      <c r="AA33" s="383"/>
      <c r="AF33" s="97" t="s">
        <v>189</v>
      </c>
      <c r="AG33" s="17">
        <f>February!F18</f>
        <v>0</v>
      </c>
      <c r="AH33" s="17">
        <f>February!H18</f>
        <v>0</v>
      </c>
      <c r="AI33" s="17">
        <f>February!I18</f>
        <v>0</v>
      </c>
      <c r="AJ33" s="17">
        <f>February!K18</f>
        <v>0</v>
      </c>
      <c r="AK33" s="17">
        <f>February!M18</f>
        <v>0</v>
      </c>
      <c r="AL33" s="97" t="s">
        <v>189</v>
      </c>
      <c r="AM33" s="17">
        <f>February!F19</f>
        <v>0</v>
      </c>
      <c r="AN33" s="17">
        <f>February!H19</f>
        <v>0</v>
      </c>
      <c r="AO33" s="17">
        <f>February!I19</f>
        <v>0</v>
      </c>
      <c r="AP33" s="17">
        <f>February!K19</f>
        <v>0</v>
      </c>
      <c r="AQ33" s="17">
        <f>February!M19</f>
        <v>0</v>
      </c>
      <c r="AR33" s="97" t="s">
        <v>189</v>
      </c>
      <c r="AS33" s="17">
        <f>February!F26</f>
        <v>0</v>
      </c>
      <c r="AT33" s="17">
        <f>February!H26</f>
        <v>0</v>
      </c>
      <c r="AU33" s="17">
        <f>February!I26</f>
        <v>0</v>
      </c>
      <c r="AV33" s="17">
        <f>February!K26</f>
        <v>0</v>
      </c>
      <c r="AW33" s="17">
        <f>February!M26</f>
        <v>0</v>
      </c>
      <c r="AX33" s="97" t="s">
        <v>189</v>
      </c>
      <c r="AY33" s="17">
        <f>February!F19</f>
        <v>0</v>
      </c>
      <c r="AZ33" s="17">
        <f>February!H19</f>
        <v>0</v>
      </c>
      <c r="BA33" s="17">
        <f>February!I19</f>
        <v>0</v>
      </c>
      <c r="BB33" s="17">
        <f>February!K19</f>
        <v>0</v>
      </c>
      <c r="BC33" s="17">
        <f>February!M19</f>
        <v>0</v>
      </c>
      <c r="BD33" s="17"/>
      <c r="BE33" s="17" t="str">
        <f>IF(February!Y28="Yes","Yes","No")</f>
        <v>No</v>
      </c>
      <c r="BF33" s="17"/>
      <c r="BG33" s="17" t="str">
        <f>IF(February!X24="Yes","Yes","No")</f>
        <v>No</v>
      </c>
      <c r="BH33" s="17" t="str">
        <f>IF(February!Y24="Yes","Yes","No")</f>
        <v>No</v>
      </c>
      <c r="BI33" s="17" t="str">
        <f>IF(February!X25="Yes","Yes","No")</f>
        <v>No</v>
      </c>
      <c r="BJ33" s="17" t="str">
        <f>IF(February!Y25="Yes","Yes","No")</f>
        <v>No</v>
      </c>
      <c r="BK33" s="17"/>
      <c r="BL33" s="17" t="str">
        <f>IF(February!X20="Yes","Yes","No")</f>
        <v>No</v>
      </c>
      <c r="BM33" s="17"/>
      <c r="BN33" s="17">
        <f>IF(February!Y19="","",February!Y19)</f>
        <v>0</v>
      </c>
      <c r="BO33" s="17">
        <f>IF(February!Y20="","",February!Y20)</f>
        <v>0</v>
      </c>
      <c r="BP33" s="17">
        <f>IF(February!Y21="","",February!Y21)</f>
        <v>0</v>
      </c>
      <c r="BQ33" s="17">
        <f>IF(February!Y22="","",February!Y22)</f>
        <v>0</v>
      </c>
      <c r="BR33" s="17"/>
      <c r="BS33" s="17"/>
      <c r="BT33" s="29"/>
      <c r="BU33" s="29"/>
      <c r="BV33" s="29"/>
      <c r="BW33" s="29"/>
      <c r="BX33" s="29"/>
      <c r="BY33" s="29"/>
      <c r="BZ33" s="29"/>
      <c r="CA33" s="29"/>
      <c r="CB33" s="29"/>
      <c r="CC33" s="29"/>
      <c r="CD33" s="29"/>
      <c r="CE33" s="29"/>
      <c r="CG33" s="29"/>
      <c r="CH33" s="29"/>
      <c r="CI33" s="29"/>
      <c r="CJ33" s="29"/>
      <c r="CK33" s="29"/>
      <c r="CL33" s="29"/>
      <c r="CM33" s="29"/>
      <c r="CN33" s="29"/>
      <c r="CO33" s="29"/>
      <c r="CP33" s="29"/>
      <c r="CQ33" s="29"/>
      <c r="IU33" s="3" t="s">
        <v>57</v>
      </c>
    </row>
    <row r="34" spans="1:255" s="3" customFormat="1" ht="3" customHeight="1" x14ac:dyDescent="0.25">
      <c r="AA34" s="383"/>
      <c r="AF34" s="97" t="s">
        <v>190</v>
      </c>
      <c r="AG34" s="17">
        <f>March!F18</f>
        <v>0</v>
      </c>
      <c r="AH34" s="17">
        <f>March!H18</f>
        <v>0</v>
      </c>
      <c r="AI34" s="17">
        <f>March!I18</f>
        <v>0</v>
      </c>
      <c r="AJ34" s="17">
        <f>March!K18</f>
        <v>0</v>
      </c>
      <c r="AK34" s="17">
        <f>March!M18</f>
        <v>0</v>
      </c>
      <c r="AL34" s="97" t="s">
        <v>190</v>
      </c>
      <c r="AM34" s="17">
        <f>March!F19</f>
        <v>0</v>
      </c>
      <c r="AN34" s="17">
        <f>March!H19</f>
        <v>0</v>
      </c>
      <c r="AO34" s="17">
        <f>March!I19</f>
        <v>0</v>
      </c>
      <c r="AP34" s="17">
        <f>March!K19</f>
        <v>0</v>
      </c>
      <c r="AQ34" s="17">
        <f>March!M19</f>
        <v>0</v>
      </c>
      <c r="AR34" s="97" t="s">
        <v>190</v>
      </c>
      <c r="AS34" s="17">
        <f>March!F26</f>
        <v>0</v>
      </c>
      <c r="AT34" s="17">
        <f>March!H26</f>
        <v>0</v>
      </c>
      <c r="AU34" s="17">
        <f>March!I26</f>
        <v>0</v>
      </c>
      <c r="AV34" s="17">
        <f>March!K26</f>
        <v>0</v>
      </c>
      <c r="AW34" s="17">
        <f>March!M26</f>
        <v>0</v>
      </c>
      <c r="AX34" s="97" t="s">
        <v>190</v>
      </c>
      <c r="AY34" s="17">
        <f>March!F19</f>
        <v>0</v>
      </c>
      <c r="AZ34" s="17">
        <f>March!H19</f>
        <v>0</v>
      </c>
      <c r="BA34" s="17">
        <f>March!I19</f>
        <v>0</v>
      </c>
      <c r="BB34" s="17">
        <f>March!K19</f>
        <v>0</v>
      </c>
      <c r="BC34" s="17">
        <f>March!M19</f>
        <v>0</v>
      </c>
      <c r="BD34" s="17"/>
      <c r="BE34" s="17" t="str">
        <f>IF(March!AG47="Yes","Yes","No")</f>
        <v>No</v>
      </c>
      <c r="BF34" s="17"/>
      <c r="BG34" s="17" t="str">
        <f>IF(March!X24="Yes","Yes","No")</f>
        <v>No</v>
      </c>
      <c r="BH34" s="17" t="str">
        <f>IF(March!Y24="Yes","Yes","No")</f>
        <v>No</v>
      </c>
      <c r="BI34" s="17" t="str">
        <f>IF(March!X25="Yes","Yes","No")</f>
        <v>No</v>
      </c>
      <c r="BJ34" s="17" t="str">
        <f>IF(March!Y25="Yes","Yes","No")</f>
        <v>No</v>
      </c>
      <c r="BK34" s="17"/>
      <c r="BL34" s="17" t="str">
        <f>IF(March!X20="Yes","Yes","No")</f>
        <v>No</v>
      </c>
      <c r="BM34" s="17"/>
      <c r="BN34" s="17">
        <f>IF(March!Y19="","",March!Y19)</f>
        <v>0</v>
      </c>
      <c r="BO34" s="17">
        <f>IF(March!Y20="","",March!Y20)</f>
        <v>0</v>
      </c>
      <c r="BP34" s="17">
        <f>IF(March!Y21="","",March!Y21)</f>
        <v>0</v>
      </c>
      <c r="BQ34" s="17">
        <f>IF(March!Y22="","",March!Y22)</f>
        <v>0</v>
      </c>
      <c r="BR34" s="17"/>
      <c r="BS34" s="17"/>
      <c r="BT34" s="29"/>
      <c r="BU34" s="29"/>
      <c r="BV34" s="29"/>
      <c r="BW34" s="29"/>
      <c r="BX34" s="29"/>
      <c r="BY34" s="29"/>
      <c r="BZ34" s="29"/>
      <c r="CA34" s="29"/>
      <c r="CB34" s="29"/>
      <c r="CC34" s="29"/>
      <c r="CD34" s="29"/>
      <c r="CE34" s="29"/>
      <c r="CG34" s="29"/>
      <c r="CH34" s="29"/>
      <c r="CI34" s="29"/>
      <c r="CJ34" s="29"/>
      <c r="CK34" s="29"/>
      <c r="CL34" s="29"/>
      <c r="CM34" s="29"/>
      <c r="CN34" s="29"/>
      <c r="CO34" s="29"/>
      <c r="CP34" s="29"/>
      <c r="CQ34" s="29"/>
      <c r="IU34" s="3" t="s">
        <v>58</v>
      </c>
    </row>
    <row r="35" spans="1:255" s="3" customFormat="1" ht="12.75" customHeight="1" x14ac:dyDescent="0.25">
      <c r="A35" s="375" t="s">
        <v>358</v>
      </c>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2"/>
      <c r="AA35" s="383"/>
      <c r="AB35" s="2"/>
      <c r="AC35" s="2"/>
      <c r="AD35" s="2"/>
      <c r="AF35" s="97" t="s">
        <v>191</v>
      </c>
      <c r="AG35" s="17">
        <f>April!$F$18</f>
        <v>0</v>
      </c>
      <c r="AH35" s="17">
        <f>April!$H$18</f>
        <v>0</v>
      </c>
      <c r="AI35" s="17">
        <f>April!$I$18</f>
        <v>0</v>
      </c>
      <c r="AJ35" s="17">
        <f>April!$K$18</f>
        <v>0</v>
      </c>
      <c r="AK35" s="17">
        <f>April!$M$18</f>
        <v>0</v>
      </c>
      <c r="AL35" s="97" t="s">
        <v>191</v>
      </c>
      <c r="AM35" s="17">
        <f>April!$F$19</f>
        <v>0</v>
      </c>
      <c r="AN35" s="17">
        <f>April!$H$19</f>
        <v>0</v>
      </c>
      <c r="AO35" s="17">
        <f>April!$I$19</f>
        <v>0</v>
      </c>
      <c r="AP35" s="17">
        <f>April!$K$19</f>
        <v>0</v>
      </c>
      <c r="AQ35" s="17">
        <f>April!$M$19</f>
        <v>0</v>
      </c>
      <c r="AR35" s="97" t="s">
        <v>191</v>
      </c>
      <c r="AS35" s="17">
        <f>April!$F$26</f>
        <v>0</v>
      </c>
      <c r="AT35" s="17">
        <f>April!$H$26</f>
        <v>0</v>
      </c>
      <c r="AU35" s="17">
        <f>April!$I$26</f>
        <v>0</v>
      </c>
      <c r="AV35" s="17">
        <f>April!$K$26</f>
        <v>0</v>
      </c>
      <c r="AW35" s="17">
        <f>April!$M$26</f>
        <v>0</v>
      </c>
      <c r="AX35" s="97" t="s">
        <v>191</v>
      </c>
      <c r="AY35" s="17">
        <f>April!$F$19</f>
        <v>0</v>
      </c>
      <c r="AZ35" s="17">
        <f>April!$H$19</f>
        <v>0</v>
      </c>
      <c r="BA35" s="17">
        <f>April!$I$19</f>
        <v>0</v>
      </c>
      <c r="BB35" s="17">
        <f>April!$K$19</f>
        <v>0</v>
      </c>
      <c r="BC35" s="17">
        <f>April!$M$19</f>
        <v>0</v>
      </c>
      <c r="BD35" s="17"/>
      <c r="BE35" s="17" t="str">
        <f>IF(April!Y28="Yes","Yes","No")</f>
        <v>No</v>
      </c>
      <c r="BF35" s="17"/>
      <c r="BG35" s="17" t="str">
        <f>IF(April!X24="Yes","Yes","No")</f>
        <v>No</v>
      </c>
      <c r="BH35" s="17" t="str">
        <f>IF(April!Y24="Yes","Yes","No")</f>
        <v>No</v>
      </c>
      <c r="BI35" s="17" t="str">
        <f>IF(April!X25="Yes","Yes","No")</f>
        <v>No</v>
      </c>
      <c r="BJ35" s="17" t="str">
        <f>IF(April!Y25="Yes","Yes","No")</f>
        <v>No</v>
      </c>
      <c r="BK35" s="17"/>
      <c r="BL35" s="17" t="str">
        <f>IF(April!X20="Yes","Yes","No")</f>
        <v>No</v>
      </c>
      <c r="BM35" s="17"/>
      <c r="BN35" s="17">
        <f>IF(April!Y19="","",April!Y19)</f>
        <v>0</v>
      </c>
      <c r="BO35" s="17">
        <f>IF(April!Y20="","",April!Y20)</f>
        <v>0</v>
      </c>
      <c r="BP35" s="17">
        <f>IF(April!Y21="","",April!Y21)</f>
        <v>0</v>
      </c>
      <c r="BQ35" s="17">
        <f>IF(April!Y22="","",April!Y22)</f>
        <v>0</v>
      </c>
      <c r="BR35" s="17"/>
      <c r="BS35" s="17"/>
      <c r="BT35" s="29"/>
      <c r="BU35" s="29"/>
      <c r="BV35" s="29"/>
      <c r="BW35" s="29"/>
      <c r="BX35" s="29"/>
      <c r="BY35" s="29"/>
      <c r="BZ35" s="29"/>
      <c r="CA35" s="29"/>
      <c r="CB35" s="29"/>
      <c r="CC35" s="29"/>
      <c r="CD35" s="29"/>
      <c r="CE35" s="29"/>
      <c r="CG35" s="29"/>
      <c r="CH35" s="29"/>
      <c r="CI35" s="29"/>
      <c r="CJ35" s="29"/>
      <c r="CK35" s="29"/>
      <c r="CL35" s="29"/>
      <c r="CM35" s="29"/>
      <c r="CN35" s="29"/>
      <c r="CO35" s="29"/>
      <c r="CP35" s="29"/>
      <c r="CQ35" s="29"/>
      <c r="IU35" s="3" t="s">
        <v>61</v>
      </c>
    </row>
    <row r="36" spans="1:255" s="3" customFormat="1" ht="12.75" customHeight="1" x14ac:dyDescent="0.25">
      <c r="B36" s="378" t="str">
        <f>IF(May!W11="","May: None",May!W11)</f>
        <v>May: None</v>
      </c>
      <c r="C36" s="378"/>
      <c r="D36" s="378"/>
      <c r="E36" s="102"/>
      <c r="F36" s="378" t="str">
        <f>IF(June!W11="","June: None",June!W11)</f>
        <v>June: None</v>
      </c>
      <c r="G36" s="378"/>
      <c r="H36" s="378"/>
      <c r="I36" s="102"/>
      <c r="J36" s="378" t="str">
        <f>IF(July!W11="","July: None",July!W11)</f>
        <v>July: None</v>
      </c>
      <c r="K36" s="378"/>
      <c r="L36" s="378"/>
      <c r="M36" s="102"/>
      <c r="N36" s="378" t="str">
        <f>IF(August!W11="","August: None",August!W11)</f>
        <v>August: None</v>
      </c>
      <c r="O36" s="378"/>
      <c r="P36" s="378"/>
      <c r="Q36" s="102"/>
      <c r="R36" s="378" t="str">
        <f>IF(September!W11="","Sept.: None",September!W11)</f>
        <v>Sept.: None</v>
      </c>
      <c r="S36" s="378"/>
      <c r="T36" s="378"/>
      <c r="U36" s="102"/>
      <c r="V36" s="378" t="str">
        <f>IF(October!W11="","October: None",October!W11)</f>
        <v>October: None</v>
      </c>
      <c r="W36" s="378"/>
      <c r="X36" s="378"/>
      <c r="AA36" s="383"/>
      <c r="AF36" s="97" t="s">
        <v>567</v>
      </c>
      <c r="AG36" s="17">
        <f>Mar!$F$18</f>
        <v>0</v>
      </c>
      <c r="AH36" s="17">
        <f>Mar!$H$18</f>
        <v>0</v>
      </c>
      <c r="AI36" s="17">
        <f>Mar!$I$18</f>
        <v>0</v>
      </c>
      <c r="AJ36" s="17">
        <f>Mar!$K$18</f>
        <v>0</v>
      </c>
      <c r="AK36" s="17">
        <f>Mar!$M$18</f>
        <v>0</v>
      </c>
      <c r="AL36" s="97" t="s">
        <v>568</v>
      </c>
      <c r="AM36" s="17">
        <f>Mar!$F$19</f>
        <v>0</v>
      </c>
      <c r="AN36" s="17">
        <f>Mar!$H$19</f>
        <v>0</v>
      </c>
      <c r="AO36" s="17">
        <f>Mar!$I$19</f>
        <v>0</v>
      </c>
      <c r="AP36" s="17">
        <f>Mar!$K$19</f>
        <v>0</v>
      </c>
      <c r="AQ36" s="17">
        <f>Mar!$M$19</f>
        <v>0</v>
      </c>
      <c r="AR36" s="97" t="s">
        <v>568</v>
      </c>
      <c r="AS36" s="17">
        <f>Mar!$F$26</f>
        <v>0</v>
      </c>
      <c r="AT36" s="17">
        <f>Mar!$H$26</f>
        <v>0</v>
      </c>
      <c r="AU36" s="17">
        <f>Mar!$I$26</f>
        <v>0</v>
      </c>
      <c r="AV36" s="17">
        <f>Mar!$K$26</f>
        <v>0</v>
      </c>
      <c r="AW36" s="17">
        <f>Mar!$M$26</f>
        <v>0</v>
      </c>
      <c r="AX36" s="97" t="s">
        <v>568</v>
      </c>
      <c r="AY36" s="17">
        <f>Mar!$F$19</f>
        <v>0</v>
      </c>
      <c r="AZ36" s="17">
        <f>Mar!$H$19</f>
        <v>0</v>
      </c>
      <c r="BA36" s="17">
        <f>Mar!$I$19</f>
        <v>0</v>
      </c>
      <c r="BB36" s="17">
        <f>Mar!$K$19</f>
        <v>0</v>
      </c>
      <c r="BC36" s="17">
        <f>Mar!$M$19</f>
        <v>0</v>
      </c>
      <c r="BD36" s="17"/>
      <c r="BE36" s="17" t="str">
        <f>IF(Mar!Y28="Yes","Yes","No")</f>
        <v>No</v>
      </c>
      <c r="BF36" s="17"/>
      <c r="BG36" s="17" t="str">
        <f>IF(Mar!X24="Yes","Yes","No")</f>
        <v>No</v>
      </c>
      <c r="BH36" s="17" t="str">
        <f>IF(Mar!Y24="Yes","Yes","No")</f>
        <v>No</v>
      </c>
      <c r="BI36" s="17" t="str">
        <f>IF(Mar!X25="Yes","Yes","No")</f>
        <v>No</v>
      </c>
      <c r="BJ36" s="17" t="str">
        <f>IF(Mar!Y25="Yes","Yes","No")</f>
        <v>No</v>
      </c>
      <c r="BK36" s="17"/>
      <c r="BL36" s="17" t="str">
        <f>IF(Mar!X20="Yes","Yes","No")</f>
        <v>No</v>
      </c>
      <c r="BM36" s="17"/>
      <c r="BN36" s="17">
        <f>IF(Mar!Y19="","",Mar!Y19)</f>
        <v>0</v>
      </c>
      <c r="BO36" s="17">
        <f>IF(Mar!Y20="","",Mar!Y20)</f>
        <v>0</v>
      </c>
      <c r="BP36" s="17">
        <f>IF(Mar!Y21="","",Mar!Y21)</f>
        <v>0</v>
      </c>
      <c r="BQ36" s="17">
        <f>IF(Mar!Y22="","",Mar!Y22)</f>
        <v>0</v>
      </c>
      <c r="BR36" s="17"/>
      <c r="BS36" s="17"/>
      <c r="BT36" s="29"/>
      <c r="BU36" s="29"/>
      <c r="BV36" s="29"/>
      <c r="BW36" s="29"/>
      <c r="BX36" s="29"/>
      <c r="BY36" s="29"/>
      <c r="BZ36" s="29"/>
      <c r="CA36" s="29"/>
      <c r="CB36" s="29"/>
      <c r="CC36" s="29"/>
      <c r="CD36" s="29"/>
      <c r="CE36" s="29"/>
      <c r="CG36" s="29"/>
      <c r="CH36" s="29"/>
      <c r="CI36" s="29"/>
      <c r="CJ36" s="29"/>
      <c r="CK36" s="29"/>
      <c r="CL36" s="29"/>
      <c r="CM36" s="29"/>
      <c r="CN36" s="29"/>
      <c r="CO36" s="29"/>
      <c r="CP36" s="29"/>
      <c r="CQ36" s="29"/>
      <c r="IU36" s="3" t="s">
        <v>60</v>
      </c>
    </row>
    <row r="37" spans="1:255" x14ac:dyDescent="0.25">
      <c r="B37" s="378" t="str">
        <f>IF(November!W11="","Nov.: None",November!W11)</f>
        <v>Nov.: None</v>
      </c>
      <c r="C37" s="378"/>
      <c r="D37" s="378"/>
      <c r="E37" s="103"/>
      <c r="F37" s="378" t="str">
        <f>IF(December!W11="","Dec.: None",December!W11)</f>
        <v>Dec.: None</v>
      </c>
      <c r="G37" s="378"/>
      <c r="H37" s="378"/>
      <c r="I37" s="103"/>
      <c r="J37" s="378" t="str">
        <f>IF(January!W11="","January: None",January!W11)</f>
        <v>January: None</v>
      </c>
      <c r="K37" s="378"/>
      <c r="L37" s="378"/>
      <c r="M37" s="103"/>
      <c r="N37" s="378" t="str">
        <f>IF(February!W11="","February: None",February!W11)</f>
        <v>February: None</v>
      </c>
      <c r="O37" s="378"/>
      <c r="P37" s="378"/>
      <c r="Q37" s="103"/>
      <c r="R37" s="378" t="str">
        <f>IF(March!W11="","March: None",March!W11)</f>
        <v>March: None</v>
      </c>
      <c r="S37" s="378"/>
      <c r="T37" s="378"/>
      <c r="U37" s="103"/>
      <c r="V37" s="378" t="str">
        <f>IF(April!W11="","April: None",April!W11)</f>
        <v>April: None</v>
      </c>
      <c r="W37" s="378"/>
      <c r="X37" s="378"/>
      <c r="AF37" s="29" t="s">
        <v>194</v>
      </c>
      <c r="AK37" s="17">
        <f>COUNTIF(AG24:AK36,"&lt;&gt;0")</f>
        <v>0</v>
      </c>
      <c r="AL37" s="29" t="s">
        <v>194</v>
      </c>
      <c r="AQ37" s="17" t="e">
        <f>SUMIF(AM24:AQ36,"&lt;&gt;0")/COUNTIF(AM24:AQ36,"&lt;&gt;0")</f>
        <v>#DIV/0!</v>
      </c>
      <c r="AR37" s="29" t="s">
        <v>194</v>
      </c>
      <c r="AW37" s="17">
        <f>COUNTIF(AS24:AW36,"&lt;&gt;0")</f>
        <v>0</v>
      </c>
      <c r="AX37" s="29" t="s">
        <v>194</v>
      </c>
      <c r="BC37" s="17" t="str">
        <f>IF(U16=0,"",SUM(AY24:BC36)/U16)</f>
        <v/>
      </c>
      <c r="BE37" s="17">
        <f>COUNTIF(BE24:BE36,"Yes")</f>
        <v>0</v>
      </c>
      <c r="BG37" s="17">
        <f>COUNTIF(BG24:BG36,"Yes")</f>
        <v>0</v>
      </c>
      <c r="BH37" s="17">
        <f>COUNTIF(BH24:BH36,"Yes")</f>
        <v>0</v>
      </c>
      <c r="BI37" s="17">
        <f>COUNTIF(BI24:BI36,"Yes")</f>
        <v>0</v>
      </c>
      <c r="BJ37" s="17">
        <f>COUNTIF(BJ24:BJ36,"Yes")</f>
        <v>0</v>
      </c>
      <c r="BL37" s="17">
        <f>AQ70+COUNTIF(BL24:BL36,"Yes")</f>
        <v>0</v>
      </c>
      <c r="BM37" s="17" t="s">
        <v>635</v>
      </c>
      <c r="BN37" s="17">
        <f>SUM(BN24:BN36)</f>
        <v>0</v>
      </c>
      <c r="BO37" s="17">
        <f>SUM(BO24:BO36)</f>
        <v>0</v>
      </c>
      <c r="BP37" s="17">
        <f>SUM(BP24:BP36)</f>
        <v>0</v>
      </c>
      <c r="BQ37" s="17">
        <f>SUM(BQ24:BQ36)</f>
        <v>0</v>
      </c>
    </row>
    <row r="38" spans="1:255" s="3" customFormat="1" ht="3" customHeight="1" x14ac:dyDescent="0.25">
      <c r="AA38" s="29"/>
      <c r="AF38" s="29"/>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29"/>
      <c r="BU38" s="29"/>
      <c r="BV38" s="29"/>
      <c r="BW38" s="29"/>
      <c r="BX38" s="29"/>
      <c r="BY38" s="29"/>
      <c r="BZ38" s="29"/>
      <c r="CA38" s="29"/>
      <c r="CB38" s="29"/>
      <c r="CC38" s="29"/>
      <c r="CD38" s="29"/>
      <c r="CE38" s="29"/>
      <c r="CG38" s="29"/>
      <c r="CH38" s="29"/>
      <c r="CI38" s="29"/>
      <c r="CJ38" s="29"/>
      <c r="CK38" s="29"/>
      <c r="CL38" s="29"/>
      <c r="CM38" s="29"/>
      <c r="CN38" s="29"/>
      <c r="CO38" s="29"/>
      <c r="CP38" s="29"/>
      <c r="CQ38" s="29"/>
      <c r="IU38" s="3" t="s">
        <v>62</v>
      </c>
    </row>
    <row r="39" spans="1:255" s="3" customFormat="1" ht="12.75" customHeight="1" x14ac:dyDescent="0.25">
      <c r="A39" s="375" t="s">
        <v>113</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2"/>
      <c r="AA39" s="29"/>
      <c r="AB39" s="2"/>
      <c r="AC39" s="2"/>
      <c r="AD39" s="2"/>
      <c r="AF39" s="29"/>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29"/>
      <c r="BU39" s="29"/>
      <c r="BV39" s="29"/>
      <c r="BW39" s="29"/>
      <c r="BX39" s="29"/>
      <c r="BY39" s="29"/>
      <c r="BZ39" s="29"/>
      <c r="CA39" s="29"/>
      <c r="CB39" s="29"/>
      <c r="CC39" s="29"/>
      <c r="CD39" s="29"/>
      <c r="CE39" s="29"/>
      <c r="CG39" s="29"/>
      <c r="CH39" s="29"/>
      <c r="CI39" s="29"/>
      <c r="CJ39" s="29"/>
      <c r="CK39" s="29"/>
      <c r="CL39" s="29"/>
      <c r="CM39" s="29"/>
      <c r="CN39" s="29"/>
      <c r="CO39" s="29"/>
      <c r="CP39" s="29"/>
      <c r="CQ39" s="29"/>
      <c r="IU39" s="3" t="s">
        <v>63</v>
      </c>
    </row>
    <row r="40" spans="1:255" s="3" customFormat="1" ht="12.75" customHeight="1" x14ac:dyDescent="0.25">
      <c r="A40" s="373" t="s">
        <v>114</v>
      </c>
      <c r="B40" s="373"/>
      <c r="C40" s="373"/>
      <c r="D40" s="373"/>
      <c r="E40" s="373"/>
      <c r="F40" s="373"/>
      <c r="G40" s="373"/>
      <c r="H40" s="373"/>
      <c r="I40" s="373"/>
      <c r="J40" s="2"/>
      <c r="K40" s="2"/>
      <c r="L40" s="2"/>
      <c r="M40" s="2"/>
      <c r="N40" s="373" t="s">
        <v>631</v>
      </c>
      <c r="O40" s="373"/>
      <c r="P40" s="373"/>
      <c r="Q40" s="373"/>
      <c r="R40" s="373"/>
      <c r="S40" s="2"/>
      <c r="T40" s="2"/>
      <c r="U40" s="2"/>
      <c r="V40" s="374" t="str">
        <f>IF(BL37&gt;0,"Yes","No")</f>
        <v>No</v>
      </c>
      <c r="W40" s="374"/>
      <c r="X40" s="374"/>
      <c r="Y40" s="2"/>
      <c r="Z40" s="2"/>
      <c r="AA40" s="29"/>
      <c r="AB40" s="2"/>
      <c r="AC40" s="2"/>
      <c r="AD40" s="2"/>
      <c r="AF40" s="299" t="s">
        <v>598</v>
      </c>
      <c r="AG40" s="300"/>
      <c r="AH40" s="17"/>
      <c r="AI40" s="17"/>
      <c r="AJ40" s="17"/>
      <c r="AK40" s="17"/>
      <c r="AL40" s="29" t="s">
        <v>9</v>
      </c>
      <c r="AM40" s="17"/>
      <c r="AN40" s="17"/>
      <c r="AO40" s="17"/>
      <c r="AP40" s="17"/>
      <c r="AQ40" s="17"/>
      <c r="AR40" s="303" t="s">
        <v>599</v>
      </c>
      <c r="AS40" s="17"/>
      <c r="AT40" s="17"/>
      <c r="AU40" s="17"/>
      <c r="AV40" s="17"/>
      <c r="AW40" s="17"/>
      <c r="AX40" s="29" t="s">
        <v>204</v>
      </c>
      <c r="AY40" s="17"/>
      <c r="AZ40" s="17"/>
      <c r="BA40" s="17"/>
      <c r="BB40" s="17"/>
      <c r="BC40" s="17"/>
      <c r="BD40" s="17"/>
      <c r="BE40" s="132" t="s">
        <v>610</v>
      </c>
      <c r="BF40" s="17"/>
      <c r="BG40" s="17"/>
      <c r="BH40" s="17"/>
      <c r="BI40" s="17"/>
      <c r="BJ40" s="17"/>
      <c r="BK40" s="17"/>
      <c r="BL40" s="17"/>
      <c r="BM40" s="17"/>
      <c r="BN40" s="17"/>
      <c r="BO40" s="17"/>
      <c r="BP40" s="17"/>
      <c r="BQ40" s="17"/>
      <c r="BR40" s="17"/>
      <c r="BS40" s="17"/>
      <c r="BT40" s="29"/>
      <c r="BU40" s="29"/>
      <c r="BV40" s="29"/>
      <c r="BW40" s="29"/>
      <c r="BX40" s="29"/>
      <c r="BY40" s="29"/>
      <c r="BZ40" s="29"/>
      <c r="CA40" s="29"/>
      <c r="CB40" s="29"/>
      <c r="CC40" s="29"/>
      <c r="CD40" s="29"/>
      <c r="CE40" s="29"/>
      <c r="CG40" s="29"/>
      <c r="CH40" s="29"/>
      <c r="CI40" s="29"/>
      <c r="CJ40" s="29"/>
      <c r="CK40" s="29"/>
      <c r="CL40" s="29"/>
      <c r="CM40" s="29"/>
      <c r="CN40" s="29"/>
      <c r="CO40" s="29"/>
      <c r="CP40" s="29"/>
      <c r="CQ40" s="29"/>
      <c r="IU40" s="3" t="s">
        <v>64</v>
      </c>
    </row>
    <row r="41" spans="1:255" s="3" customFormat="1" ht="12.75" customHeight="1" x14ac:dyDescent="0.25">
      <c r="B41" s="375" t="s">
        <v>119</v>
      </c>
      <c r="C41" s="379"/>
      <c r="D41" s="379"/>
      <c r="E41" s="379"/>
      <c r="F41" s="379"/>
      <c r="G41" s="379"/>
      <c r="H41" s="379"/>
      <c r="I41" s="379"/>
      <c r="J41" s="374" t="str">
        <f>IF(AN18&gt;0,"Yes","No")</f>
        <v>No</v>
      </c>
      <c r="K41" s="374"/>
      <c r="L41" s="374"/>
      <c r="M41" s="3" t="s">
        <v>359</v>
      </c>
      <c r="N41" s="375" t="s">
        <v>120</v>
      </c>
      <c r="O41" s="375"/>
      <c r="P41" s="375"/>
      <c r="Q41" s="375"/>
      <c r="R41" s="375"/>
      <c r="S41" s="375"/>
      <c r="T41" s="375"/>
      <c r="U41" s="375"/>
      <c r="V41" s="374" t="str">
        <f>IF(AZ18&gt;0,"Yes","No")</f>
        <v>No</v>
      </c>
      <c r="W41" s="374"/>
      <c r="X41" s="374"/>
      <c r="Y41" s="3" t="s">
        <v>361</v>
      </c>
      <c r="AA41" s="29"/>
      <c r="AF41" s="97" t="s">
        <v>180</v>
      </c>
      <c r="AG41" s="17" t="str">
        <f>May!F20</f>
        <v>No</v>
      </c>
      <c r="AH41" s="17" t="str">
        <f>May!H20</f>
        <v>No</v>
      </c>
      <c r="AI41" s="17" t="str">
        <f>May!I20</f>
        <v>No</v>
      </c>
      <c r="AJ41" s="17" t="str">
        <f>May!K20</f>
        <v>No</v>
      </c>
      <c r="AK41" s="17" t="str">
        <f>May!M20</f>
        <v>No</v>
      </c>
      <c r="AL41" s="97" t="s">
        <v>180</v>
      </c>
      <c r="AM41" s="17" t="str">
        <f>May!F21</f>
        <v>No</v>
      </c>
      <c r="AN41" s="17" t="str">
        <f>May!H21</f>
        <v>No</v>
      </c>
      <c r="AO41" s="17" t="str">
        <f>May!I21</f>
        <v>No</v>
      </c>
      <c r="AP41" s="17" t="str">
        <f>May!K21</f>
        <v>No</v>
      </c>
      <c r="AQ41" s="17" t="str">
        <f>May!M21</f>
        <v>No</v>
      </c>
      <c r="AR41" s="97" t="s">
        <v>180</v>
      </c>
      <c r="AS41" s="17" t="str">
        <f>May!F23</f>
        <v>No</v>
      </c>
      <c r="AT41" s="17" t="str">
        <f>May!H23</f>
        <v>No</v>
      </c>
      <c r="AU41" s="17" t="str">
        <f>May!I23</f>
        <v>No</v>
      </c>
      <c r="AV41" s="17" t="str">
        <f>May!K23</f>
        <v>No</v>
      </c>
      <c r="AW41" s="17" t="str">
        <f>May!M23</f>
        <v>No</v>
      </c>
      <c r="AX41" s="97" t="s">
        <v>180</v>
      </c>
      <c r="AY41" s="17" t="str">
        <f>May!F24</f>
        <v>No</v>
      </c>
      <c r="AZ41" s="17" t="str">
        <f>May!H24</f>
        <v>No</v>
      </c>
      <c r="BA41" s="17" t="str">
        <f>May!I24</f>
        <v>No</v>
      </c>
      <c r="BB41" s="17" t="str">
        <f>May!K24</f>
        <v>No</v>
      </c>
      <c r="BC41" s="17" t="str">
        <f>May!M24</f>
        <v>No</v>
      </c>
      <c r="BD41" s="17"/>
      <c r="BE41" s="17" t="s">
        <v>46</v>
      </c>
      <c r="BF41" s="17"/>
      <c r="BG41" s="17"/>
      <c r="BH41" s="17"/>
      <c r="BI41" s="17"/>
      <c r="BJ41" s="17"/>
      <c r="BK41" s="17"/>
      <c r="BL41" s="17"/>
      <c r="BM41" s="17"/>
      <c r="BN41" s="17"/>
      <c r="BO41" s="17"/>
      <c r="BP41" s="17"/>
      <c r="BQ41" s="17"/>
      <c r="BR41" s="17"/>
      <c r="BS41" s="17"/>
      <c r="BT41" s="29"/>
      <c r="BU41" s="29"/>
      <c r="BV41" s="29"/>
      <c r="BW41" s="29"/>
      <c r="BX41" s="29"/>
      <c r="BY41" s="29"/>
      <c r="BZ41" s="29"/>
      <c r="CA41" s="29"/>
      <c r="CB41" s="29"/>
      <c r="CC41" s="29"/>
      <c r="CD41" s="29"/>
      <c r="CE41" s="29"/>
      <c r="CG41" s="29"/>
      <c r="CH41" s="29"/>
      <c r="CI41" s="29"/>
      <c r="CJ41" s="29"/>
      <c r="CK41" s="29"/>
      <c r="CL41" s="29"/>
      <c r="CM41" s="29"/>
      <c r="CN41" s="29"/>
      <c r="CO41" s="29"/>
      <c r="CP41" s="29"/>
      <c r="CQ41" s="29"/>
      <c r="IU41" s="3" t="s">
        <v>65</v>
      </c>
    </row>
    <row r="42" spans="1:255" s="3" customFormat="1" ht="12.75" customHeight="1" x14ac:dyDescent="0.25">
      <c r="B42" s="375" t="s">
        <v>121</v>
      </c>
      <c r="C42" s="379"/>
      <c r="D42" s="379"/>
      <c r="E42" s="379"/>
      <c r="F42" s="379"/>
      <c r="G42" s="379"/>
      <c r="H42" s="379"/>
      <c r="I42" s="379"/>
      <c r="J42" s="374" t="str">
        <f>IF(AV18&gt;0,"Yes","No")</f>
        <v>No</v>
      </c>
      <c r="K42" s="374"/>
      <c r="L42" s="374"/>
      <c r="M42" s="3" t="s">
        <v>360</v>
      </c>
      <c r="N42" s="375" t="s">
        <v>122</v>
      </c>
      <c r="O42" s="375"/>
      <c r="P42" s="375"/>
      <c r="Q42" s="375"/>
      <c r="R42" s="375"/>
      <c r="S42" s="375"/>
      <c r="T42" s="375"/>
      <c r="U42" s="375"/>
      <c r="V42" s="374" t="str">
        <f>IF(BA18&gt;=1,"Yes","No")</f>
        <v>No</v>
      </c>
      <c r="W42" s="374"/>
      <c r="X42" s="374"/>
      <c r="Y42" s="3" t="s">
        <v>360</v>
      </c>
      <c r="AA42" s="29"/>
      <c r="AF42" s="97" t="s">
        <v>181</v>
      </c>
      <c r="AG42" s="17" t="str">
        <f>June!F20</f>
        <v>No</v>
      </c>
      <c r="AH42" s="17" t="str">
        <f>June!H20</f>
        <v>No</v>
      </c>
      <c r="AI42" s="17" t="str">
        <f>June!I20</f>
        <v>No</v>
      </c>
      <c r="AJ42" s="17" t="str">
        <f>June!K20</f>
        <v>No</v>
      </c>
      <c r="AK42" s="17" t="str">
        <f>June!M20</f>
        <v>No</v>
      </c>
      <c r="AL42" s="97" t="s">
        <v>181</v>
      </c>
      <c r="AM42" s="17" t="str">
        <f>June!F21</f>
        <v>No</v>
      </c>
      <c r="AN42" s="17" t="str">
        <f>June!H21</f>
        <v>No</v>
      </c>
      <c r="AO42" s="17" t="str">
        <f>June!I21</f>
        <v>No</v>
      </c>
      <c r="AP42" s="17" t="str">
        <f>June!K21</f>
        <v>No</v>
      </c>
      <c r="AQ42" s="17" t="str">
        <f>June!M21</f>
        <v>No</v>
      </c>
      <c r="AR42" s="97" t="s">
        <v>181</v>
      </c>
      <c r="AS42" s="17" t="str">
        <f>June!F23</f>
        <v>No</v>
      </c>
      <c r="AT42" s="17" t="str">
        <f>June!H23</f>
        <v>No</v>
      </c>
      <c r="AU42" s="17" t="str">
        <f>June!I23</f>
        <v>No</v>
      </c>
      <c r="AV42" s="17" t="str">
        <f>June!K23</f>
        <v>No</v>
      </c>
      <c r="AW42" s="17" t="str">
        <f>June!M23</f>
        <v>No</v>
      </c>
      <c r="AX42" s="97" t="s">
        <v>181</v>
      </c>
      <c r="AY42" s="17" t="str">
        <f>June!F24</f>
        <v>No</v>
      </c>
      <c r="AZ42" s="17" t="str">
        <f>June!H24</f>
        <v>No</v>
      </c>
      <c r="BA42" s="17" t="str">
        <f>June!I24</f>
        <v>No</v>
      </c>
      <c r="BB42" s="17" t="str">
        <f>June!K24</f>
        <v>No</v>
      </c>
      <c r="BC42" s="17" t="str">
        <f>June!M24</f>
        <v>No</v>
      </c>
      <c r="BD42" s="17"/>
      <c r="BE42" s="17" t="str">
        <f>IF(May!W35="Yes","Yes",IF(W34="Yes","Yes","No"))</f>
        <v>No</v>
      </c>
      <c r="BF42" s="17"/>
      <c r="BG42" s="17"/>
      <c r="BH42" s="17"/>
      <c r="BI42" s="17"/>
      <c r="BJ42" s="17"/>
      <c r="BK42" s="17"/>
      <c r="BL42" s="17"/>
      <c r="BM42" s="17"/>
      <c r="BN42" s="17"/>
      <c r="BO42" s="17"/>
      <c r="BP42" s="17"/>
      <c r="BQ42" s="17"/>
      <c r="BR42" s="17"/>
      <c r="BS42" s="17"/>
      <c r="BT42" s="29"/>
      <c r="BU42" s="29"/>
      <c r="BV42" s="29"/>
      <c r="BW42" s="29"/>
      <c r="BX42" s="29"/>
      <c r="BY42" s="29"/>
      <c r="BZ42" s="29"/>
      <c r="CA42" s="29"/>
      <c r="CB42" s="29"/>
      <c r="CC42" s="29"/>
      <c r="CD42" s="29"/>
      <c r="CE42" s="29"/>
      <c r="CG42" s="29"/>
      <c r="CH42" s="29"/>
      <c r="CI42" s="29"/>
      <c r="CJ42" s="29"/>
      <c r="CK42" s="29"/>
      <c r="CL42" s="29"/>
      <c r="CM42" s="29"/>
      <c r="CN42" s="29"/>
      <c r="CO42" s="29"/>
      <c r="CP42" s="29"/>
      <c r="CQ42" s="29"/>
      <c r="IU42" s="3" t="s">
        <v>66</v>
      </c>
    </row>
    <row r="43" spans="1:255" s="3" customFormat="1" ht="12.75" customHeight="1" x14ac:dyDescent="0.25">
      <c r="B43" s="375" t="s">
        <v>6</v>
      </c>
      <c r="C43" s="379"/>
      <c r="G43" s="375"/>
      <c r="H43" s="375"/>
      <c r="I43" s="375"/>
      <c r="J43" s="374" t="str">
        <f>IF(AY18&gt;0,"Yes","No")</f>
        <v>No</v>
      </c>
      <c r="K43" s="374"/>
      <c r="L43" s="374"/>
      <c r="N43" s="375" t="s">
        <v>629</v>
      </c>
      <c r="O43" s="375"/>
      <c r="P43" s="375"/>
      <c r="Q43" s="375"/>
      <c r="R43" s="375"/>
      <c r="S43" s="375"/>
      <c r="T43" s="375"/>
      <c r="U43" s="375"/>
      <c r="V43" s="374" t="str">
        <f>IF(BB18&gt;0,"Yes","No")</f>
        <v>No</v>
      </c>
      <c r="W43" s="374"/>
      <c r="X43" s="374"/>
      <c r="AA43" s="29"/>
      <c r="AF43" s="97" t="s">
        <v>182</v>
      </c>
      <c r="AG43" s="17" t="str">
        <f>July!F20</f>
        <v>No</v>
      </c>
      <c r="AH43" s="17" t="str">
        <f>July!H20</f>
        <v>No</v>
      </c>
      <c r="AI43" s="17" t="str">
        <f>July!I20</f>
        <v>No</v>
      </c>
      <c r="AJ43" s="17" t="str">
        <f>July!K20</f>
        <v>No</v>
      </c>
      <c r="AK43" s="17" t="str">
        <f>July!M20</f>
        <v>No</v>
      </c>
      <c r="AL43" s="97" t="s">
        <v>182</v>
      </c>
      <c r="AM43" s="17" t="str">
        <f>July!F21</f>
        <v>No</v>
      </c>
      <c r="AN43" s="17" t="str">
        <f>July!H21</f>
        <v>No</v>
      </c>
      <c r="AO43" s="17" t="str">
        <f>July!I21</f>
        <v>No</v>
      </c>
      <c r="AP43" s="17" t="str">
        <f>July!K21</f>
        <v>No</v>
      </c>
      <c r="AQ43" s="17" t="str">
        <f>July!M21</f>
        <v>No</v>
      </c>
      <c r="AR43" s="97" t="s">
        <v>182</v>
      </c>
      <c r="AS43" s="17" t="str">
        <f>July!F23</f>
        <v>No</v>
      </c>
      <c r="AT43" s="17" t="str">
        <f>July!H23</f>
        <v>No</v>
      </c>
      <c r="AU43" s="17" t="str">
        <f>July!I23</f>
        <v>No</v>
      </c>
      <c r="AV43" s="17" t="str">
        <f>July!K23</f>
        <v>No</v>
      </c>
      <c r="AW43" s="17" t="str">
        <f>July!M23</f>
        <v>No</v>
      </c>
      <c r="AX43" s="97" t="s">
        <v>182</v>
      </c>
      <c r="AY43" s="17" t="str">
        <f>July!F24</f>
        <v>No</v>
      </c>
      <c r="AZ43" s="17" t="str">
        <f>July!H24</f>
        <v>No</v>
      </c>
      <c r="BA43" s="17" t="str">
        <f>July!I24</f>
        <v>No</v>
      </c>
      <c r="BB43" s="17" t="str">
        <f>July!K24</f>
        <v>No</v>
      </c>
      <c r="BC43" s="17" t="str">
        <f>July!M24</f>
        <v>No</v>
      </c>
      <c r="BD43" s="17"/>
      <c r="BE43" s="17" t="str">
        <f>IF(June!W35="Yes","Yes",IF(W34="Yes","Yes","No"))</f>
        <v>No</v>
      </c>
      <c r="BF43" s="17"/>
      <c r="BG43" s="17"/>
      <c r="BH43" s="17"/>
      <c r="BI43" s="17"/>
      <c r="BJ43" s="17"/>
      <c r="BK43" s="17"/>
      <c r="BL43" s="17"/>
      <c r="BM43" s="17"/>
      <c r="BN43" s="17"/>
      <c r="BO43" s="17"/>
      <c r="BP43" s="17"/>
      <c r="BQ43" s="17"/>
      <c r="BR43" s="17"/>
      <c r="BS43" s="17"/>
      <c r="BT43" s="29"/>
      <c r="BU43" s="29"/>
      <c r="BV43" s="29"/>
      <c r="BW43" s="29"/>
      <c r="BX43" s="29"/>
      <c r="BY43" s="29"/>
      <c r="BZ43" s="29"/>
      <c r="CA43" s="29"/>
      <c r="CB43" s="29"/>
      <c r="CC43" s="29"/>
      <c r="CD43" s="29"/>
      <c r="CE43" s="29"/>
      <c r="CG43" s="29"/>
      <c r="CH43" s="29"/>
      <c r="CI43" s="29"/>
      <c r="CJ43" s="29"/>
      <c r="CK43" s="29"/>
      <c r="CL43" s="29"/>
      <c r="CM43" s="29"/>
      <c r="CN43" s="29"/>
      <c r="CO43" s="29"/>
      <c r="CP43" s="29"/>
      <c r="CQ43" s="29"/>
      <c r="IU43" s="3" t="s">
        <v>67</v>
      </c>
    </row>
    <row r="44" spans="1:255" s="3" customFormat="1" ht="3" customHeight="1" x14ac:dyDescent="0.25">
      <c r="AA44" s="29"/>
      <c r="AF44" s="97" t="s">
        <v>183</v>
      </c>
      <c r="AG44" s="17" t="str">
        <f>August!F20</f>
        <v>No</v>
      </c>
      <c r="AH44" s="17" t="str">
        <f>August!H20</f>
        <v>No</v>
      </c>
      <c r="AI44" s="17" t="str">
        <f>August!I20</f>
        <v>No</v>
      </c>
      <c r="AJ44" s="17" t="str">
        <f>August!K20</f>
        <v>No</v>
      </c>
      <c r="AK44" s="17" t="str">
        <f>August!M20</f>
        <v>No</v>
      </c>
      <c r="AL44" s="97" t="s">
        <v>183</v>
      </c>
      <c r="AM44" s="17" t="str">
        <f>August!F21</f>
        <v>No</v>
      </c>
      <c r="AN44" s="17" t="str">
        <f>August!H21</f>
        <v>No</v>
      </c>
      <c r="AO44" s="17" t="str">
        <f>August!I21</f>
        <v>No</v>
      </c>
      <c r="AP44" s="17" t="str">
        <f>August!K21</f>
        <v>No</v>
      </c>
      <c r="AQ44" s="17" t="str">
        <f>August!M21</f>
        <v>No</v>
      </c>
      <c r="AR44" s="97" t="s">
        <v>183</v>
      </c>
      <c r="AS44" s="17" t="str">
        <f>August!F23</f>
        <v>No</v>
      </c>
      <c r="AT44" s="17" t="str">
        <f>August!H23</f>
        <v>No</v>
      </c>
      <c r="AU44" s="17" t="str">
        <f>August!I23</f>
        <v>No</v>
      </c>
      <c r="AV44" s="17" t="str">
        <f>August!K23</f>
        <v>No</v>
      </c>
      <c r="AW44" s="17" t="str">
        <f>August!M23</f>
        <v>No</v>
      </c>
      <c r="AX44" s="97" t="s">
        <v>183</v>
      </c>
      <c r="AY44" s="17" t="str">
        <f>August!F24</f>
        <v>No</v>
      </c>
      <c r="AZ44" s="17" t="str">
        <f>August!H24</f>
        <v>No</v>
      </c>
      <c r="BA44" s="17" t="str">
        <f>August!I24</f>
        <v>No</v>
      </c>
      <c r="BB44" s="17" t="str">
        <f>August!K24</f>
        <v>No</v>
      </c>
      <c r="BC44" s="17" t="str">
        <f>August!M24</f>
        <v>No</v>
      </c>
      <c r="BD44" s="17"/>
      <c r="BE44" s="17" t="str">
        <f>IF(July!W35="Yes","Yes",IF(W34="Yes","Yes","No"))</f>
        <v>No</v>
      </c>
      <c r="BF44" s="17"/>
      <c r="BG44" s="17"/>
      <c r="BH44" s="17"/>
      <c r="BI44" s="17"/>
      <c r="BJ44" s="17"/>
      <c r="BK44" s="17"/>
      <c r="BL44" s="17"/>
      <c r="BM44" s="17"/>
      <c r="BN44" s="17"/>
      <c r="BO44" s="17"/>
      <c r="BP44" s="17"/>
      <c r="BQ44" s="17"/>
      <c r="BR44" s="17"/>
      <c r="BS44" s="17"/>
      <c r="BT44" s="29"/>
      <c r="BU44" s="29"/>
      <c r="BV44" s="29"/>
      <c r="BW44" s="29"/>
      <c r="BX44" s="29"/>
      <c r="BY44" s="29"/>
      <c r="BZ44" s="29"/>
      <c r="CA44" s="29"/>
      <c r="CB44" s="29"/>
      <c r="CC44" s="29"/>
      <c r="CD44" s="29"/>
      <c r="CE44" s="29"/>
      <c r="CG44" s="29"/>
      <c r="CH44" s="29"/>
      <c r="CI44" s="29"/>
      <c r="CJ44" s="29"/>
      <c r="CK44" s="29"/>
      <c r="CL44" s="29"/>
      <c r="CM44" s="29"/>
      <c r="CN44" s="29"/>
      <c r="CO44" s="29"/>
      <c r="CP44" s="29"/>
      <c r="CQ44" s="29"/>
      <c r="IU44" s="4" t="s">
        <v>68</v>
      </c>
    </row>
    <row r="45" spans="1:255" s="3" customFormat="1" ht="12.75" customHeight="1" x14ac:dyDescent="0.25">
      <c r="A45" s="375" t="s">
        <v>590</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2"/>
      <c r="AA45" s="29"/>
      <c r="AB45" s="2"/>
      <c r="AC45" s="2"/>
      <c r="AD45" s="2"/>
      <c r="AF45" s="97" t="s">
        <v>184</v>
      </c>
      <c r="AG45" s="17" t="str">
        <f>September!F20</f>
        <v>No</v>
      </c>
      <c r="AH45" s="17" t="str">
        <f>September!H20</f>
        <v>No</v>
      </c>
      <c r="AI45" s="17" t="str">
        <f>September!I20</f>
        <v>No</v>
      </c>
      <c r="AJ45" s="17" t="str">
        <f>September!K20</f>
        <v>No</v>
      </c>
      <c r="AK45" s="17" t="str">
        <f>September!M20</f>
        <v>No</v>
      </c>
      <c r="AL45" s="97" t="s">
        <v>184</v>
      </c>
      <c r="AM45" s="17" t="str">
        <f>September!F21</f>
        <v>No</v>
      </c>
      <c r="AN45" s="17" t="str">
        <f>September!H21</f>
        <v>No</v>
      </c>
      <c r="AO45" s="17" t="str">
        <f>September!I21</f>
        <v>No</v>
      </c>
      <c r="AP45" s="17" t="str">
        <f>September!K21</f>
        <v>No</v>
      </c>
      <c r="AQ45" s="17" t="str">
        <f>September!M21</f>
        <v>No</v>
      </c>
      <c r="AR45" s="97" t="s">
        <v>184</v>
      </c>
      <c r="AS45" s="17" t="str">
        <f>September!F23</f>
        <v>No</v>
      </c>
      <c r="AT45" s="17" t="str">
        <f>September!H23</f>
        <v>No</v>
      </c>
      <c r="AU45" s="17" t="str">
        <f>September!I23</f>
        <v>No</v>
      </c>
      <c r="AV45" s="17" t="str">
        <f>September!K23</f>
        <v>No</v>
      </c>
      <c r="AW45" s="17" t="str">
        <f>September!M23</f>
        <v>No</v>
      </c>
      <c r="AX45" s="97" t="s">
        <v>184</v>
      </c>
      <c r="AY45" s="17" t="str">
        <f>September!F24</f>
        <v>No</v>
      </c>
      <c r="AZ45" s="17" t="str">
        <f>September!H24</f>
        <v>No</v>
      </c>
      <c r="BA45" s="17" t="str">
        <f>September!I24</f>
        <v>No</v>
      </c>
      <c r="BB45" s="17" t="str">
        <f>September!K24</f>
        <v>No</v>
      </c>
      <c r="BC45" s="17" t="str">
        <f>September!M24</f>
        <v>No</v>
      </c>
      <c r="BD45" s="17"/>
      <c r="BE45" s="17" t="str">
        <f>IF(August!W35="Yes","Yes",IF(W34="Yes","Yes","No"))</f>
        <v>No</v>
      </c>
      <c r="BF45" s="17"/>
      <c r="BG45" s="17"/>
      <c r="BH45" s="17"/>
      <c r="BI45" s="17"/>
      <c r="BJ45" s="17"/>
      <c r="BK45" s="17"/>
      <c r="BL45" s="17"/>
      <c r="BM45" s="17"/>
      <c r="BN45" s="17"/>
      <c r="BO45" s="17"/>
      <c r="BP45" s="17"/>
      <c r="BQ45" s="17"/>
      <c r="BR45" s="17"/>
      <c r="BS45" s="17"/>
      <c r="BT45" s="29"/>
      <c r="BU45" s="29"/>
      <c r="BV45" s="29"/>
      <c r="BW45" s="29"/>
      <c r="BX45" s="29"/>
      <c r="BY45" s="29"/>
      <c r="BZ45" s="29"/>
      <c r="CA45" s="29"/>
      <c r="CB45" s="29"/>
      <c r="CC45" s="29"/>
      <c r="CD45" s="29"/>
      <c r="CE45" s="29"/>
      <c r="CG45" s="29"/>
      <c r="CH45" s="29"/>
      <c r="CI45" s="29"/>
      <c r="CJ45" s="29"/>
      <c r="CK45" s="29"/>
      <c r="CL45" s="29"/>
      <c r="CM45" s="29"/>
      <c r="CN45" s="29"/>
      <c r="CO45" s="29"/>
      <c r="CP45" s="29"/>
      <c r="CQ45" s="29"/>
      <c r="IU45" s="3" t="s">
        <v>69</v>
      </c>
    </row>
    <row r="46" spans="1:255" s="3" customFormat="1" ht="12.75" customHeight="1" x14ac:dyDescent="0.25">
      <c r="A46" s="373" t="s">
        <v>572</v>
      </c>
      <c r="B46" s="373"/>
      <c r="C46" s="296" t="str">
        <f>IF('Task 1'!D46="Input","Task 1",'Task 1'!D46)</f>
        <v>No</v>
      </c>
      <c r="D46" s="157"/>
      <c r="E46" s="373" t="s">
        <v>591</v>
      </c>
      <c r="F46" s="373"/>
      <c r="G46" s="296" t="str">
        <f>IF('Task 1'!D47="Input","Task 1",'Task 1'!D47)</f>
        <v>No</v>
      </c>
      <c r="H46" s="157"/>
      <c r="I46" s="373" t="s">
        <v>592</v>
      </c>
      <c r="J46" s="373"/>
      <c r="K46" s="296" t="str">
        <f>IF('Task 1'!I47="Input","Task 1",'Task 1'!I47)</f>
        <v>No</v>
      </c>
      <c r="L46" s="157"/>
      <c r="M46" s="373" t="s">
        <v>593</v>
      </c>
      <c r="N46" s="373"/>
      <c r="O46" s="296" t="str">
        <f>IF('Task 1'!D48="Input","Task 1",'Task 1'!D48)</f>
        <v>No</v>
      </c>
      <c r="P46" s="157"/>
      <c r="Q46" s="373" t="s">
        <v>594</v>
      </c>
      <c r="R46" s="373"/>
      <c r="S46" s="296" t="str">
        <f>IF('Task 1'!D50="Input","Task 1",'Task 1'!D50)</f>
        <v>No</v>
      </c>
      <c r="T46" s="157"/>
      <c r="U46" s="373" t="s">
        <v>595</v>
      </c>
      <c r="V46" s="373"/>
      <c r="W46" s="296" t="str">
        <f>IF('Task 1'!D49="Input","Task 1",'Task 1'!D49)</f>
        <v>No</v>
      </c>
      <c r="X46" s="157"/>
      <c r="Y46" s="157"/>
      <c r="Z46" s="2"/>
      <c r="AA46" s="29"/>
      <c r="AB46" s="2"/>
      <c r="AC46" s="2"/>
      <c r="AD46" s="2"/>
      <c r="AF46" s="97" t="s">
        <v>185</v>
      </c>
      <c r="AG46" s="17" t="str">
        <f>October!F20</f>
        <v>No</v>
      </c>
      <c r="AH46" s="17" t="str">
        <f>October!H20</f>
        <v>No</v>
      </c>
      <c r="AI46" s="17" t="str">
        <f>October!I20</f>
        <v>No</v>
      </c>
      <c r="AJ46" s="17" t="str">
        <f>October!K20</f>
        <v>No</v>
      </c>
      <c r="AK46" s="17" t="str">
        <f>October!M20</f>
        <v>No</v>
      </c>
      <c r="AL46" s="97" t="s">
        <v>185</v>
      </c>
      <c r="AM46" s="17" t="str">
        <f>October!F21</f>
        <v>No</v>
      </c>
      <c r="AN46" s="17" t="str">
        <f>October!H21</f>
        <v>No</v>
      </c>
      <c r="AO46" s="17" t="str">
        <f>October!I21</f>
        <v>No</v>
      </c>
      <c r="AP46" s="17" t="str">
        <f>October!K21</f>
        <v>No</v>
      </c>
      <c r="AQ46" s="17" t="str">
        <f>October!M21</f>
        <v>No</v>
      </c>
      <c r="AR46" s="97" t="s">
        <v>185</v>
      </c>
      <c r="AS46" s="17" t="str">
        <f>October!F23</f>
        <v>No</v>
      </c>
      <c r="AT46" s="17" t="str">
        <f>October!H23</f>
        <v>No</v>
      </c>
      <c r="AU46" s="17" t="str">
        <f>October!I23</f>
        <v>No</v>
      </c>
      <c r="AV46" s="17" t="str">
        <f>October!K23</f>
        <v>No</v>
      </c>
      <c r="AW46" s="17" t="str">
        <f>October!M23</f>
        <v>No</v>
      </c>
      <c r="AX46" s="97" t="s">
        <v>185</v>
      </c>
      <c r="AY46" s="17" t="str">
        <f>October!F24</f>
        <v>No</v>
      </c>
      <c r="AZ46" s="17" t="str">
        <f>October!H24</f>
        <v>No</v>
      </c>
      <c r="BA46" s="17" t="str">
        <f>October!I24</f>
        <v>No</v>
      </c>
      <c r="BB46" s="17" t="str">
        <f>October!K24</f>
        <v>No</v>
      </c>
      <c r="BC46" s="17" t="str">
        <f>October!M24</f>
        <v>No</v>
      </c>
      <c r="BD46" s="17"/>
      <c r="BE46" s="17" t="str">
        <f>IF(September!W35="Yes","Yes",IF(W34="Yes","Yes","No"))</f>
        <v>No</v>
      </c>
      <c r="BF46" s="17"/>
      <c r="BG46" s="17"/>
      <c r="BH46" s="17"/>
      <c r="BI46" s="17"/>
      <c r="BJ46" s="17"/>
      <c r="BK46" s="17"/>
      <c r="BL46" s="17"/>
      <c r="BM46" s="17"/>
      <c r="BN46" s="17"/>
      <c r="BO46" s="17"/>
      <c r="BP46" s="17"/>
      <c r="BQ46" s="17"/>
      <c r="BR46" s="17"/>
      <c r="BS46" s="17"/>
      <c r="BT46" s="29"/>
      <c r="BU46" s="29"/>
      <c r="BV46" s="29"/>
      <c r="BW46" s="29"/>
      <c r="BX46" s="29"/>
      <c r="BY46" s="29"/>
      <c r="BZ46" s="29"/>
      <c r="CA46" s="29"/>
      <c r="CB46" s="29"/>
      <c r="CC46" s="29"/>
      <c r="CD46" s="29"/>
      <c r="CE46" s="29"/>
      <c r="CG46" s="29"/>
      <c r="CH46" s="29"/>
      <c r="CI46" s="29"/>
      <c r="CJ46" s="29"/>
      <c r="CK46" s="29"/>
      <c r="CL46" s="29"/>
      <c r="CM46" s="29"/>
      <c r="CN46" s="29"/>
      <c r="CO46" s="29"/>
      <c r="CP46" s="29"/>
      <c r="CQ46" s="29"/>
      <c r="IU46" s="3" t="s">
        <v>70</v>
      </c>
    </row>
    <row r="47" spans="1:255" s="3" customFormat="1" ht="12.75" customHeight="1" x14ac:dyDescent="0.25">
      <c r="B47" s="375" t="s">
        <v>124</v>
      </c>
      <c r="C47" s="406"/>
      <c r="D47" s="406"/>
      <c r="E47" s="406"/>
      <c r="F47" s="374" t="str">
        <f>IF(BC18&gt;0,"Yes","No")</f>
        <v>No</v>
      </c>
      <c r="G47" s="374"/>
      <c r="H47" s="374"/>
      <c r="J47" s="3" t="s">
        <v>125</v>
      </c>
      <c r="L47" s="402" t="str">
        <f>IF('Task 1'!C25="Input Name","Task 1",'Task 1'!C25)</f>
        <v>Task 1</v>
      </c>
      <c r="M47" s="402"/>
      <c r="N47" s="402"/>
      <c r="O47" s="402"/>
      <c r="P47" s="402"/>
      <c r="Q47" s="402"/>
      <c r="R47" s="376" t="s">
        <v>159</v>
      </c>
      <c r="S47" s="377"/>
      <c r="T47" s="377"/>
      <c r="U47" s="377"/>
      <c r="V47" s="374">
        <f>BC18</f>
        <v>0</v>
      </c>
      <c r="W47" s="374"/>
      <c r="X47" s="374"/>
      <c r="Y47" s="3" t="s">
        <v>362</v>
      </c>
      <c r="AA47" s="29"/>
      <c r="AF47" s="97" t="s">
        <v>186</v>
      </c>
      <c r="AG47" s="17" t="str">
        <f>November!F20</f>
        <v>No</v>
      </c>
      <c r="AH47" s="17" t="str">
        <f>November!H20</f>
        <v>No</v>
      </c>
      <c r="AI47" s="17" t="str">
        <f>November!I20</f>
        <v>No</v>
      </c>
      <c r="AJ47" s="17" t="str">
        <f>November!K20</f>
        <v>No</v>
      </c>
      <c r="AK47" s="17" t="str">
        <f>November!M20</f>
        <v>No</v>
      </c>
      <c r="AL47" s="97" t="s">
        <v>186</v>
      </c>
      <c r="AM47" s="17" t="str">
        <f>November!F21</f>
        <v>No</v>
      </c>
      <c r="AN47" s="17" t="str">
        <f>November!H21</f>
        <v>No</v>
      </c>
      <c r="AO47" s="17" t="str">
        <f>November!I21</f>
        <v>No</v>
      </c>
      <c r="AP47" s="17" t="str">
        <f>November!K21</f>
        <v>No</v>
      </c>
      <c r="AQ47" s="17" t="str">
        <f>November!M21</f>
        <v>No</v>
      </c>
      <c r="AR47" s="97" t="s">
        <v>186</v>
      </c>
      <c r="AS47" s="17" t="str">
        <f>November!F23</f>
        <v>No</v>
      </c>
      <c r="AT47" s="17" t="str">
        <f>November!H23</f>
        <v>No</v>
      </c>
      <c r="AU47" s="17" t="str">
        <f>November!I23</f>
        <v>No</v>
      </c>
      <c r="AV47" s="17" t="str">
        <f>November!K23</f>
        <v>No</v>
      </c>
      <c r="AW47" s="17" t="str">
        <f>November!M23</f>
        <v>No</v>
      </c>
      <c r="AX47" s="97" t="s">
        <v>186</v>
      </c>
      <c r="AY47" s="17" t="str">
        <f>November!F24</f>
        <v>No</v>
      </c>
      <c r="AZ47" s="17" t="str">
        <f>November!H24</f>
        <v>No</v>
      </c>
      <c r="BA47" s="17" t="str">
        <f>November!I24</f>
        <v>No</v>
      </c>
      <c r="BB47" s="17" t="str">
        <f>November!K24</f>
        <v>No</v>
      </c>
      <c r="BC47" s="17" t="str">
        <f>November!M24</f>
        <v>No</v>
      </c>
      <c r="BD47" s="17"/>
      <c r="BE47" s="17" t="str">
        <f>IF(October!W35="Yes","Yes",IF(W34="Yes","Yes","No"))</f>
        <v>No</v>
      </c>
      <c r="BF47" s="17"/>
      <c r="BG47" s="17"/>
      <c r="BH47" s="17"/>
      <c r="BI47" s="17"/>
      <c r="BJ47" s="17"/>
      <c r="BK47" s="17"/>
      <c r="BL47" s="17"/>
      <c r="BM47" s="17"/>
      <c r="BN47" s="17"/>
      <c r="BO47" s="17"/>
      <c r="BP47" s="17"/>
      <c r="BQ47" s="17"/>
      <c r="BR47" s="17"/>
      <c r="BS47" s="17"/>
      <c r="BT47" s="29"/>
      <c r="BU47" s="29"/>
      <c r="BV47" s="29"/>
      <c r="BW47" s="29"/>
      <c r="BX47" s="29"/>
      <c r="BY47" s="29"/>
      <c r="BZ47" s="29"/>
      <c r="CA47" s="29"/>
      <c r="CB47" s="29"/>
      <c r="CC47" s="29"/>
      <c r="CD47" s="29"/>
      <c r="CE47" s="29"/>
      <c r="CG47" s="29"/>
      <c r="CH47" s="29"/>
      <c r="CI47" s="29"/>
      <c r="CJ47" s="29"/>
      <c r="CK47" s="29"/>
      <c r="CL47" s="29"/>
      <c r="CM47" s="29"/>
      <c r="CN47" s="29"/>
      <c r="CO47" s="29"/>
      <c r="CP47" s="29"/>
      <c r="CQ47" s="29"/>
      <c r="IU47" s="4" t="s">
        <v>71</v>
      </c>
    </row>
    <row r="48" spans="1:255" s="3" customFormat="1" ht="12.75" customHeight="1" x14ac:dyDescent="0.25">
      <c r="B48" s="375" t="s">
        <v>160</v>
      </c>
      <c r="C48" s="379"/>
      <c r="D48" s="379"/>
      <c r="E48" s="379"/>
      <c r="F48" s="379"/>
      <c r="G48" s="379"/>
      <c r="H48" s="379"/>
      <c r="I48" s="379"/>
      <c r="J48" s="374" t="str">
        <f>IF(AL18&gt;0,"Yes","No")</f>
        <v>No</v>
      </c>
      <c r="K48" s="374"/>
      <c r="L48" s="374"/>
      <c r="M48" s="404" t="s">
        <v>606</v>
      </c>
      <c r="N48" s="405"/>
      <c r="O48" s="405"/>
      <c r="P48" s="405"/>
      <c r="Q48" s="405"/>
      <c r="R48" s="405"/>
      <c r="S48" s="405"/>
      <c r="T48" s="405"/>
      <c r="U48" s="405"/>
      <c r="V48" s="403">
        <f>AI94</f>
        <v>0</v>
      </c>
      <c r="W48" s="403"/>
      <c r="X48" s="403"/>
      <c r="Y48" s="307" t="s">
        <v>362</v>
      </c>
      <c r="AA48" s="29"/>
      <c r="AF48" s="97" t="s">
        <v>187</v>
      </c>
      <c r="AG48" s="17" t="str">
        <f>December!F20</f>
        <v>No</v>
      </c>
      <c r="AH48" s="17" t="str">
        <f>December!H20</f>
        <v>No</v>
      </c>
      <c r="AI48" s="17" t="str">
        <f>December!I20</f>
        <v>No</v>
      </c>
      <c r="AJ48" s="17" t="str">
        <f>December!K20</f>
        <v>No</v>
      </c>
      <c r="AK48" s="17" t="str">
        <f>December!M20</f>
        <v>No</v>
      </c>
      <c r="AL48" s="97" t="s">
        <v>187</v>
      </c>
      <c r="AM48" s="17" t="str">
        <f>December!F21</f>
        <v>No</v>
      </c>
      <c r="AN48" s="17" t="str">
        <f>December!H21</f>
        <v>No</v>
      </c>
      <c r="AO48" s="17" t="str">
        <f>December!I21</f>
        <v>No</v>
      </c>
      <c r="AP48" s="17" t="str">
        <f>December!K21</f>
        <v>No</v>
      </c>
      <c r="AQ48" s="17" t="str">
        <f>December!M21</f>
        <v>No</v>
      </c>
      <c r="AR48" s="97" t="s">
        <v>187</v>
      </c>
      <c r="AS48" s="17" t="str">
        <f>December!F23</f>
        <v>No</v>
      </c>
      <c r="AT48" s="17" t="str">
        <f>December!H23</f>
        <v>No</v>
      </c>
      <c r="AU48" s="17" t="str">
        <f>December!I23</f>
        <v>No</v>
      </c>
      <c r="AV48" s="17" t="str">
        <f>December!K23</f>
        <v>No</v>
      </c>
      <c r="AW48" s="17" t="str">
        <f>December!M23</f>
        <v>No</v>
      </c>
      <c r="AX48" s="97" t="s">
        <v>187</v>
      </c>
      <c r="AY48" s="17" t="str">
        <f>December!F24</f>
        <v>No</v>
      </c>
      <c r="AZ48" s="17" t="str">
        <f>December!H24</f>
        <v>No</v>
      </c>
      <c r="BA48" s="17" t="str">
        <f>December!I24</f>
        <v>No</v>
      </c>
      <c r="BB48" s="17" t="str">
        <f>December!K24</f>
        <v>No</v>
      </c>
      <c r="BC48" s="17" t="str">
        <f>December!M24</f>
        <v>No</v>
      </c>
      <c r="BD48" s="17"/>
      <c r="BE48" s="17" t="str">
        <f>IF(November!W35="Yes","Yes",IF(W34="Yes","Yes","No"))</f>
        <v>No</v>
      </c>
      <c r="BF48" s="17"/>
      <c r="BG48" s="17"/>
      <c r="BH48" s="17"/>
      <c r="BI48" s="17"/>
      <c r="BJ48" s="17"/>
      <c r="BK48" s="17"/>
      <c r="BL48" s="17"/>
      <c r="BM48" s="17"/>
      <c r="BN48" s="17"/>
      <c r="BO48" s="17"/>
      <c r="BP48" s="17"/>
      <c r="BQ48" s="17"/>
      <c r="BR48" s="17"/>
      <c r="BS48" s="17"/>
      <c r="BT48" s="29"/>
      <c r="BU48" s="29"/>
      <c r="BV48" s="29"/>
      <c r="BW48" s="29"/>
      <c r="BX48" s="29"/>
      <c r="BY48" s="29"/>
      <c r="BZ48" s="29"/>
      <c r="CA48" s="29"/>
      <c r="CB48" s="29"/>
      <c r="CC48" s="29"/>
      <c r="CD48" s="29"/>
      <c r="CE48" s="29"/>
      <c r="CG48" s="29"/>
      <c r="CH48" s="29"/>
      <c r="CI48" s="29"/>
      <c r="CJ48" s="29"/>
      <c r="CK48" s="29"/>
      <c r="CL48" s="29"/>
      <c r="CM48" s="29"/>
      <c r="CN48" s="29"/>
      <c r="CO48" s="29"/>
      <c r="CP48" s="29"/>
      <c r="CQ48" s="29"/>
      <c r="IU48" s="3" t="s">
        <v>72</v>
      </c>
    </row>
    <row r="49" spans="1:255" s="3" customFormat="1" ht="12.75" customHeight="1" x14ac:dyDescent="0.25">
      <c r="B49" s="375" t="s">
        <v>43</v>
      </c>
      <c r="C49" s="375"/>
      <c r="D49" s="375"/>
      <c r="E49" s="375"/>
      <c r="F49" s="407" t="str">
        <f>IF('Task 1'!B15="","",IF('Task 1'!B15="Input","",'Task 1'!B15))</f>
        <v/>
      </c>
      <c r="G49" s="407"/>
      <c r="H49" s="407"/>
      <c r="I49" s="407"/>
      <c r="J49" s="407"/>
      <c r="K49" s="407"/>
      <c r="L49" s="398"/>
      <c r="M49" s="398"/>
      <c r="N49" s="398"/>
      <c r="O49" s="398"/>
      <c r="P49" s="376" t="s">
        <v>161</v>
      </c>
      <c r="Q49" s="377"/>
      <c r="R49" s="377"/>
      <c r="S49" s="402" t="str">
        <f>IF('Task 1'!C26="Input Name","",'Task 1'!C26)</f>
        <v/>
      </c>
      <c r="T49" s="402"/>
      <c r="U49" s="402"/>
      <c r="V49" s="402"/>
      <c r="W49" s="402"/>
      <c r="X49" s="402"/>
      <c r="Y49" s="3" t="s">
        <v>363</v>
      </c>
      <c r="AA49" s="29"/>
      <c r="AF49" s="97" t="s">
        <v>188</v>
      </c>
      <c r="AG49" s="17" t="str">
        <f>January!F20</f>
        <v>No</v>
      </c>
      <c r="AH49" s="17" t="str">
        <f>January!H20</f>
        <v>No</v>
      </c>
      <c r="AI49" s="17" t="str">
        <f>January!I20</f>
        <v>No</v>
      </c>
      <c r="AJ49" s="17" t="str">
        <f>January!K20</f>
        <v>No</v>
      </c>
      <c r="AK49" s="17" t="str">
        <f>January!M20</f>
        <v>No</v>
      </c>
      <c r="AL49" s="97" t="s">
        <v>188</v>
      </c>
      <c r="AM49" s="17" t="str">
        <f>January!F21</f>
        <v>No</v>
      </c>
      <c r="AN49" s="17" t="str">
        <f>January!H21</f>
        <v>No</v>
      </c>
      <c r="AO49" s="17" t="str">
        <f>January!I21</f>
        <v>No</v>
      </c>
      <c r="AP49" s="17" t="str">
        <f>January!K21</f>
        <v>No</v>
      </c>
      <c r="AQ49" s="17" t="str">
        <f>January!M21</f>
        <v>No</v>
      </c>
      <c r="AR49" s="97" t="s">
        <v>188</v>
      </c>
      <c r="AS49" s="17" t="str">
        <f>January!F23</f>
        <v>No</v>
      </c>
      <c r="AT49" s="17" t="str">
        <f>January!H23</f>
        <v>No</v>
      </c>
      <c r="AU49" s="17" t="str">
        <f>January!I23</f>
        <v>No</v>
      </c>
      <c r="AV49" s="17" t="str">
        <f>January!K23</f>
        <v>No</v>
      </c>
      <c r="AW49" s="17" t="str">
        <f>January!M23</f>
        <v>No</v>
      </c>
      <c r="AX49" s="97" t="s">
        <v>188</v>
      </c>
      <c r="AY49" s="17" t="str">
        <f>January!F24</f>
        <v>No</v>
      </c>
      <c r="AZ49" s="17" t="str">
        <f>January!H24</f>
        <v>No</v>
      </c>
      <c r="BA49" s="17" t="str">
        <f>January!I24</f>
        <v>No</v>
      </c>
      <c r="BB49" s="17" t="str">
        <f>January!K24</f>
        <v>No</v>
      </c>
      <c r="BC49" s="17" t="str">
        <f>January!M24</f>
        <v>No</v>
      </c>
      <c r="BD49" s="17"/>
      <c r="BE49" s="17" t="str">
        <f>IF(December!W35="Yes","Yes",IF(W34="Yes","Yes","No"))</f>
        <v>No</v>
      </c>
      <c r="BF49" s="17"/>
      <c r="BG49" s="17"/>
      <c r="BH49" s="17"/>
      <c r="BI49" s="17"/>
      <c r="BJ49" s="17"/>
      <c r="BK49" s="17"/>
      <c r="BL49" s="17"/>
      <c r="BM49" s="17"/>
      <c r="BN49" s="17"/>
      <c r="BO49" s="17"/>
      <c r="BP49" s="17"/>
      <c r="BQ49" s="17"/>
      <c r="BR49" s="17"/>
      <c r="BS49" s="17"/>
      <c r="BT49" s="29"/>
      <c r="BU49" s="29"/>
      <c r="BV49" s="29"/>
      <c r="BW49" s="29"/>
      <c r="BX49" s="29"/>
      <c r="BY49" s="29"/>
      <c r="BZ49" s="29"/>
      <c r="CA49" s="29"/>
      <c r="CB49" s="29"/>
      <c r="CC49" s="29"/>
      <c r="CD49" s="29"/>
      <c r="CE49" s="29"/>
      <c r="CG49" s="29"/>
      <c r="CH49" s="29"/>
      <c r="CI49" s="29"/>
      <c r="CJ49" s="29"/>
      <c r="CK49" s="29"/>
      <c r="CL49" s="29"/>
      <c r="CM49" s="29"/>
      <c r="CN49" s="29"/>
      <c r="CO49" s="29"/>
      <c r="CP49" s="29"/>
      <c r="CQ49" s="29"/>
      <c r="IU49" s="3" t="s">
        <v>74</v>
      </c>
    </row>
    <row r="50" spans="1:255" s="3" customFormat="1" ht="3" customHeight="1" x14ac:dyDescent="0.25">
      <c r="F50" s="14"/>
      <c r="AA50" s="29"/>
      <c r="AF50" s="97" t="s">
        <v>189</v>
      </c>
      <c r="AG50" s="17" t="str">
        <f>February!F20</f>
        <v>No</v>
      </c>
      <c r="AH50" s="17" t="str">
        <f>February!H20</f>
        <v>No</v>
      </c>
      <c r="AI50" s="17" t="str">
        <f>February!I20</f>
        <v>No</v>
      </c>
      <c r="AJ50" s="17" t="str">
        <f>February!K20</f>
        <v>No</v>
      </c>
      <c r="AK50" s="17" t="str">
        <f>February!M20</f>
        <v>No</v>
      </c>
      <c r="AL50" s="97" t="s">
        <v>189</v>
      </c>
      <c r="AM50" s="17" t="str">
        <f>February!F21</f>
        <v>No</v>
      </c>
      <c r="AN50" s="17" t="str">
        <f>February!H21</f>
        <v>No</v>
      </c>
      <c r="AO50" s="17" t="str">
        <f>February!I21</f>
        <v>No</v>
      </c>
      <c r="AP50" s="17" t="str">
        <f>February!K21</f>
        <v>No</v>
      </c>
      <c r="AQ50" s="17" t="str">
        <f>February!M21</f>
        <v>No</v>
      </c>
      <c r="AR50" s="97" t="s">
        <v>189</v>
      </c>
      <c r="AS50" s="17" t="str">
        <f>February!F23</f>
        <v>No</v>
      </c>
      <c r="AT50" s="17" t="str">
        <f>February!H23</f>
        <v>No</v>
      </c>
      <c r="AU50" s="17" t="str">
        <f>February!I23</f>
        <v>No</v>
      </c>
      <c r="AV50" s="17" t="str">
        <f>February!K23</f>
        <v>No</v>
      </c>
      <c r="AW50" s="17" t="str">
        <f>February!M23</f>
        <v>No</v>
      </c>
      <c r="AX50" s="97" t="s">
        <v>189</v>
      </c>
      <c r="AY50" s="17" t="str">
        <f>February!F24</f>
        <v>No</v>
      </c>
      <c r="AZ50" s="17" t="str">
        <f>February!H24</f>
        <v>No</v>
      </c>
      <c r="BA50" s="17" t="str">
        <f>February!I24</f>
        <v>No</v>
      </c>
      <c r="BB50" s="17" t="str">
        <f>February!K24</f>
        <v>No</v>
      </c>
      <c r="BC50" s="17" t="str">
        <f>February!M24</f>
        <v>No</v>
      </c>
      <c r="BD50" s="17"/>
      <c r="BE50" s="17" t="str">
        <f>IF(January!W35="Yes","Yes",IF(W34="Yes","Yes","No"))</f>
        <v>No</v>
      </c>
      <c r="BF50" s="17"/>
      <c r="BG50" s="17"/>
      <c r="BH50" s="17"/>
      <c r="BI50" s="17"/>
      <c r="BJ50" s="17"/>
      <c r="BK50" s="17"/>
      <c r="BL50" s="17"/>
      <c r="BM50" s="17"/>
      <c r="BN50" s="17"/>
      <c r="BO50" s="17"/>
      <c r="BP50" s="17"/>
      <c r="BQ50" s="17"/>
      <c r="BR50" s="17"/>
      <c r="BS50" s="17"/>
      <c r="BT50" s="29"/>
      <c r="BU50" s="29"/>
      <c r="BV50" s="29"/>
      <c r="BW50" s="29"/>
      <c r="BX50" s="29"/>
      <c r="BY50" s="29"/>
      <c r="BZ50" s="29"/>
      <c r="CA50" s="29"/>
      <c r="CB50" s="29"/>
      <c r="CC50" s="29"/>
      <c r="CD50" s="29"/>
      <c r="CE50" s="29"/>
      <c r="CG50" s="29"/>
      <c r="CH50" s="29"/>
      <c r="CI50" s="29"/>
      <c r="CJ50" s="29"/>
      <c r="CK50" s="29"/>
      <c r="CL50" s="29"/>
      <c r="CM50" s="29"/>
      <c r="CN50" s="29"/>
      <c r="CO50" s="29"/>
      <c r="CP50" s="29"/>
      <c r="CQ50" s="29"/>
      <c r="IU50" s="3" t="s">
        <v>75</v>
      </c>
    </row>
    <row r="51" spans="1:255" s="3" customFormat="1" ht="12.75" customHeight="1" x14ac:dyDescent="0.25">
      <c r="A51" s="381" t="s">
        <v>126</v>
      </c>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19"/>
      <c r="AA51" s="29"/>
      <c r="AB51" s="19"/>
      <c r="AC51" s="19"/>
      <c r="AD51" s="19"/>
      <c r="AF51" s="97" t="s">
        <v>190</v>
      </c>
      <c r="AG51" s="17" t="str">
        <f>March!F20</f>
        <v>No</v>
      </c>
      <c r="AH51" s="17" t="str">
        <f>March!H20</f>
        <v>No</v>
      </c>
      <c r="AI51" s="17" t="str">
        <f>March!I20</f>
        <v>No</v>
      </c>
      <c r="AJ51" s="17" t="str">
        <f>March!K20</f>
        <v>No</v>
      </c>
      <c r="AK51" s="17" t="str">
        <f>March!M20</f>
        <v>No</v>
      </c>
      <c r="AL51" s="97" t="s">
        <v>190</v>
      </c>
      <c r="AM51" s="17" t="str">
        <f>March!F21</f>
        <v>No</v>
      </c>
      <c r="AN51" s="17" t="str">
        <f>March!H21</f>
        <v>No</v>
      </c>
      <c r="AO51" s="17" t="str">
        <f>March!I21</f>
        <v>No</v>
      </c>
      <c r="AP51" s="17" t="str">
        <f>March!K21</f>
        <v>No</v>
      </c>
      <c r="AQ51" s="17" t="str">
        <f>March!M21</f>
        <v>No</v>
      </c>
      <c r="AR51" s="97" t="s">
        <v>190</v>
      </c>
      <c r="AS51" s="17" t="str">
        <f>March!F23</f>
        <v>No</v>
      </c>
      <c r="AT51" s="17" t="str">
        <f>March!H23</f>
        <v>No</v>
      </c>
      <c r="AU51" s="17" t="str">
        <f>March!I23</f>
        <v>No</v>
      </c>
      <c r="AV51" s="17" t="str">
        <f>March!K23</f>
        <v>No</v>
      </c>
      <c r="AW51" s="17" t="str">
        <f>March!M23</f>
        <v>No</v>
      </c>
      <c r="AX51" s="97" t="s">
        <v>190</v>
      </c>
      <c r="AY51" s="17" t="str">
        <f>March!F24</f>
        <v>No</v>
      </c>
      <c r="AZ51" s="17" t="str">
        <f>March!H24</f>
        <v>No</v>
      </c>
      <c r="BA51" s="17" t="str">
        <f>March!I24</f>
        <v>No</v>
      </c>
      <c r="BB51" s="17" t="str">
        <f>March!K24</f>
        <v>No</v>
      </c>
      <c r="BC51" s="17" t="str">
        <f>March!M24</f>
        <v>No</v>
      </c>
      <c r="BD51" s="17"/>
      <c r="BE51" s="17" t="str">
        <f>IF(February!W35="Yes","Yes",IF(W34="Yes","Yes","No"))</f>
        <v>No</v>
      </c>
      <c r="BF51" s="17"/>
      <c r="BG51" s="17"/>
      <c r="BH51" s="17"/>
      <c r="BI51" s="17"/>
      <c r="BJ51" s="17"/>
      <c r="BK51" s="17"/>
      <c r="BL51" s="17"/>
      <c r="BM51" s="17"/>
      <c r="BN51" s="17"/>
      <c r="BO51" s="17"/>
      <c r="BP51" s="17"/>
      <c r="BQ51" s="17"/>
      <c r="BR51" s="17"/>
      <c r="BS51" s="17"/>
      <c r="BT51" s="29"/>
      <c r="BU51" s="29"/>
      <c r="BV51" s="29"/>
      <c r="BW51" s="29"/>
      <c r="BX51" s="29"/>
      <c r="BY51" s="29"/>
      <c r="BZ51" s="29"/>
      <c r="CA51" s="29"/>
      <c r="CB51" s="29"/>
      <c r="CC51" s="29"/>
      <c r="CD51" s="29"/>
      <c r="CE51" s="29"/>
      <c r="CG51" s="29"/>
      <c r="CH51" s="29"/>
      <c r="CI51" s="29"/>
      <c r="CJ51" s="29"/>
      <c r="CK51" s="29"/>
      <c r="CL51" s="29"/>
      <c r="CM51" s="29"/>
      <c r="CN51" s="29"/>
      <c r="CO51" s="29"/>
      <c r="CP51" s="29"/>
      <c r="CQ51" s="29"/>
      <c r="IU51" s="3" t="s">
        <v>76</v>
      </c>
    </row>
    <row r="52" spans="1:255" s="3" customFormat="1" ht="12.75" customHeight="1" x14ac:dyDescent="0.25">
      <c r="A52" s="375" t="s">
        <v>128</v>
      </c>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2"/>
      <c r="AA52" s="29"/>
      <c r="AB52" s="2"/>
      <c r="AC52" s="2"/>
      <c r="AD52" s="2"/>
      <c r="AF52" s="97" t="s">
        <v>191</v>
      </c>
      <c r="AG52" s="17" t="str">
        <f>April!$F$20</f>
        <v>No</v>
      </c>
      <c r="AH52" s="17" t="str">
        <f>April!$H$20</f>
        <v>No</v>
      </c>
      <c r="AI52" s="17" t="str">
        <f>April!$I$20</f>
        <v>No</v>
      </c>
      <c r="AJ52" s="17" t="str">
        <f>April!$K$20</f>
        <v>No</v>
      </c>
      <c r="AK52" s="17" t="str">
        <f>April!$M$20</f>
        <v>No</v>
      </c>
      <c r="AL52" s="97" t="s">
        <v>191</v>
      </c>
      <c r="AM52" s="17" t="str">
        <f>April!$F$21</f>
        <v>No</v>
      </c>
      <c r="AN52" s="17" t="str">
        <f>April!$H$21</f>
        <v>No</v>
      </c>
      <c r="AO52" s="17" t="str">
        <f>April!$I$21</f>
        <v>No</v>
      </c>
      <c r="AP52" s="17" t="str">
        <f>April!$K$21</f>
        <v>No</v>
      </c>
      <c r="AQ52" s="17" t="str">
        <f>April!$M$21</f>
        <v>No</v>
      </c>
      <c r="AR52" s="97" t="s">
        <v>191</v>
      </c>
      <c r="AS52" s="17" t="str">
        <f>April!$F$23</f>
        <v>No</v>
      </c>
      <c r="AT52" s="17" t="str">
        <f>April!$H$23</f>
        <v>No</v>
      </c>
      <c r="AU52" s="17" t="str">
        <f>April!$I$23</f>
        <v>No</v>
      </c>
      <c r="AV52" s="17" t="str">
        <f>April!$K$23</f>
        <v>No</v>
      </c>
      <c r="AW52" s="17" t="str">
        <f>April!$M$23</f>
        <v>No</v>
      </c>
      <c r="AX52" s="97" t="s">
        <v>191</v>
      </c>
      <c r="AY52" s="17" t="str">
        <f>April!$F$24</f>
        <v>No</v>
      </c>
      <c r="AZ52" s="17" t="str">
        <f>April!$H$24</f>
        <v>No</v>
      </c>
      <c r="BA52" s="17" t="str">
        <f>April!$I$24</f>
        <v>No</v>
      </c>
      <c r="BB52" s="17" t="str">
        <f>April!$K$24</f>
        <v>No</v>
      </c>
      <c r="BC52" s="17" t="str">
        <f>April!$M$24</f>
        <v>No</v>
      </c>
      <c r="BD52" s="17"/>
      <c r="BE52" s="17" t="str">
        <f>IF(March!W35="Yes","Yes",IF(W34="Yes","Yes","No"))</f>
        <v>No</v>
      </c>
      <c r="BF52" s="17"/>
      <c r="BG52" s="17"/>
      <c r="BH52" s="17"/>
      <c r="BI52" s="17"/>
      <c r="BJ52" s="17"/>
      <c r="BK52" s="17"/>
      <c r="BL52" s="17"/>
      <c r="BM52" s="17"/>
      <c r="BN52" s="17"/>
      <c r="BO52" s="17"/>
      <c r="BP52" s="17"/>
      <c r="BQ52" s="17"/>
      <c r="BR52" s="17"/>
      <c r="BS52" s="17"/>
      <c r="BT52" s="29"/>
      <c r="BU52" s="29"/>
      <c r="BV52" s="29"/>
      <c r="BW52" s="29"/>
      <c r="BX52" s="29"/>
      <c r="BY52" s="29"/>
      <c r="BZ52" s="29"/>
      <c r="CA52" s="29"/>
      <c r="CB52" s="29"/>
      <c r="CC52" s="29"/>
      <c r="CD52" s="29"/>
      <c r="CE52" s="29"/>
      <c r="CG52" s="29"/>
      <c r="CH52" s="29"/>
      <c r="CI52" s="29"/>
      <c r="CJ52" s="29"/>
      <c r="CK52" s="29"/>
      <c r="CL52" s="29"/>
      <c r="CM52" s="29"/>
      <c r="CN52" s="29"/>
      <c r="CO52" s="29"/>
      <c r="CP52" s="29"/>
      <c r="CQ52" s="29"/>
      <c r="IU52" s="3" t="s">
        <v>77</v>
      </c>
    </row>
    <row r="53" spans="1:255" s="3" customFormat="1" ht="12.75" customHeight="1" x14ac:dyDescent="0.25">
      <c r="B53" s="375" t="s">
        <v>640</v>
      </c>
      <c r="C53" s="375"/>
      <c r="D53" s="375"/>
      <c r="E53" s="375"/>
      <c r="F53" s="375"/>
      <c r="G53" s="375"/>
      <c r="H53" s="375"/>
      <c r="I53" s="375"/>
      <c r="J53" s="375"/>
      <c r="K53" s="375"/>
      <c r="L53" s="375"/>
      <c r="M53" s="375"/>
      <c r="N53" s="375"/>
      <c r="O53" s="375"/>
      <c r="P53" s="375"/>
      <c r="Q53" s="375"/>
      <c r="R53" s="375"/>
      <c r="S53" s="375"/>
      <c r="T53" s="375"/>
      <c r="U53" s="375"/>
      <c r="V53" s="374" t="str">
        <f>IF(BE18&gt;0,"Yes","No")</f>
        <v>No</v>
      </c>
      <c r="W53" s="374"/>
      <c r="X53" s="374"/>
      <c r="Y53" s="3" t="s">
        <v>364</v>
      </c>
      <c r="AA53" s="29"/>
      <c r="AF53" s="97" t="s">
        <v>567</v>
      </c>
      <c r="AG53" s="17" t="str">
        <f>Mar!$F$20</f>
        <v>No</v>
      </c>
      <c r="AH53" s="17" t="str">
        <f>Mar!$H$20</f>
        <v>No</v>
      </c>
      <c r="AI53" s="17" t="str">
        <f>Mar!$I$20</f>
        <v>No</v>
      </c>
      <c r="AJ53" s="17" t="str">
        <f>Mar!$K$20</f>
        <v>No</v>
      </c>
      <c r="AK53" s="17" t="str">
        <f>Mar!$M$20</f>
        <v>No</v>
      </c>
      <c r="AL53" s="97" t="s">
        <v>567</v>
      </c>
      <c r="AM53" s="17" t="str">
        <f>Mar!$F$21</f>
        <v>No</v>
      </c>
      <c r="AN53" s="17" t="str">
        <f>Mar!$H$21</f>
        <v>No</v>
      </c>
      <c r="AO53" s="17" t="str">
        <f>Mar!$I$21</f>
        <v>No</v>
      </c>
      <c r="AP53" s="17" t="str">
        <f>Mar!$K$21</f>
        <v>No</v>
      </c>
      <c r="AQ53" s="17" t="str">
        <f>Mar!$M$21</f>
        <v>No</v>
      </c>
      <c r="AR53" s="97" t="s">
        <v>567</v>
      </c>
      <c r="AS53" s="17" t="str">
        <f>Mar!$F$23</f>
        <v>No</v>
      </c>
      <c r="AT53" s="17" t="str">
        <f>Mar!$H$23</f>
        <v>No</v>
      </c>
      <c r="AU53" s="17" t="str">
        <f>Mar!$I$23</f>
        <v>No</v>
      </c>
      <c r="AV53" s="17" t="str">
        <f>Mar!$K$23</f>
        <v>No</v>
      </c>
      <c r="AW53" s="17" t="str">
        <f>Mar!$M$23</f>
        <v>No</v>
      </c>
      <c r="AX53" s="97" t="s">
        <v>567</v>
      </c>
      <c r="AY53" s="17" t="str">
        <f>Mar!$F$24</f>
        <v>No</v>
      </c>
      <c r="AZ53" s="17" t="str">
        <f>Mar!$H$24</f>
        <v>No</v>
      </c>
      <c r="BA53" s="17" t="str">
        <f>Mar!$I$24</f>
        <v>No</v>
      </c>
      <c r="BB53" s="17" t="str">
        <f>Mar!$K$24</f>
        <v>No</v>
      </c>
      <c r="BC53" s="17" t="str">
        <f>Mar!$M$24</f>
        <v>No</v>
      </c>
      <c r="BD53" s="17"/>
      <c r="BE53" s="17" t="str">
        <f>IF(April!W35="Yes","Yes",IF(W34="Yes","Yes","No"))</f>
        <v>No</v>
      </c>
      <c r="BF53" s="17"/>
      <c r="BG53" s="17"/>
      <c r="BH53" s="17"/>
      <c r="BI53" s="17"/>
      <c r="BJ53" s="17"/>
      <c r="BK53" s="17"/>
      <c r="BL53" s="17"/>
      <c r="BM53" s="17"/>
      <c r="BN53" s="17"/>
      <c r="BO53" s="17"/>
      <c r="BP53" s="17"/>
      <c r="BQ53" s="17"/>
      <c r="BR53" s="17"/>
      <c r="BS53" s="17"/>
      <c r="BT53" s="29"/>
      <c r="BU53" s="29"/>
      <c r="BV53" s="29"/>
      <c r="BW53" s="29"/>
      <c r="BX53" s="29"/>
      <c r="BY53" s="29"/>
      <c r="BZ53" s="29"/>
      <c r="CA53" s="29"/>
      <c r="CB53" s="29"/>
      <c r="CC53" s="29"/>
      <c r="CD53" s="29"/>
      <c r="CE53" s="29"/>
      <c r="CG53" s="29"/>
      <c r="CH53" s="29"/>
      <c r="CI53" s="29"/>
      <c r="CJ53" s="29"/>
      <c r="CK53" s="29"/>
      <c r="CL53" s="29"/>
      <c r="CM53" s="29"/>
      <c r="CN53" s="29"/>
      <c r="CO53" s="29"/>
      <c r="CP53" s="29"/>
      <c r="CQ53" s="29"/>
    </row>
    <row r="54" spans="1:255" s="3" customFormat="1" ht="12.75" customHeight="1" x14ac:dyDescent="0.25">
      <c r="B54" s="375" t="s">
        <v>129</v>
      </c>
      <c r="C54" s="375"/>
      <c r="D54" s="375"/>
      <c r="E54" s="375"/>
      <c r="F54" s="375"/>
      <c r="G54" s="375"/>
      <c r="H54" s="375"/>
      <c r="I54" s="375"/>
      <c r="J54" s="375"/>
      <c r="K54" s="375"/>
      <c r="L54" s="375"/>
      <c r="M54" s="375"/>
      <c r="N54" s="375"/>
      <c r="O54" s="375"/>
      <c r="P54" s="375"/>
      <c r="Q54" s="375"/>
      <c r="R54" s="375"/>
      <c r="S54" s="375"/>
      <c r="T54" s="375"/>
      <c r="U54" s="375"/>
      <c r="V54" s="374" t="str">
        <f>IF(BF18&gt;0,"Yes","No")</f>
        <v>No</v>
      </c>
      <c r="W54" s="374"/>
      <c r="X54" s="374"/>
      <c r="Y54" s="3" t="s">
        <v>365</v>
      </c>
      <c r="AA54" s="29"/>
      <c r="AF54" s="29"/>
      <c r="AG54" s="17"/>
      <c r="AH54" s="17"/>
      <c r="AI54" s="17"/>
      <c r="AJ54" s="17"/>
      <c r="AK54" s="17">
        <f>COUNTIF(AG41:AK53,"Yes")</f>
        <v>0</v>
      </c>
      <c r="AL54" s="29"/>
      <c r="AM54" s="17"/>
      <c r="AN54" s="17"/>
      <c r="AO54" s="17"/>
      <c r="AP54" s="17"/>
      <c r="AQ54" s="17">
        <f>COUNTIF(AM41:AQ53,"Yes")</f>
        <v>0</v>
      </c>
      <c r="AR54" s="29"/>
      <c r="AS54" s="17"/>
      <c r="AT54" s="17"/>
      <c r="AU54" s="17"/>
      <c r="AV54" s="17"/>
      <c r="AW54" s="17">
        <f>COUNTIF(AS41:AW53,"Yes")</f>
        <v>0</v>
      </c>
      <c r="AX54" s="29" t="s">
        <v>194</v>
      </c>
      <c r="AY54" s="17"/>
      <c r="AZ54" s="17">
        <f>COUNTIF(AY41:BC53,"S")</f>
        <v>0</v>
      </c>
      <c r="BA54" s="17">
        <f>COUNTIF(AY41:BC53,"KC")</f>
        <v>0</v>
      </c>
      <c r="BB54" s="17">
        <f>COUNTIF(AY41:BC53,"KF")</f>
        <v>0</v>
      </c>
      <c r="BC54" s="29"/>
      <c r="BD54" s="17"/>
      <c r="BE54" s="17" t="str">
        <f>IF(Mar!$W$35="Yes","Yes",IF($W$34="Yes","Yes","No"))</f>
        <v>No</v>
      </c>
      <c r="BF54" s="17"/>
      <c r="BG54" s="17"/>
      <c r="BH54" s="17"/>
      <c r="BI54" s="17"/>
      <c r="BJ54" s="17"/>
      <c r="BK54" s="17"/>
      <c r="BL54" s="17"/>
      <c r="BM54" s="17"/>
      <c r="BN54" s="17"/>
      <c r="BO54" s="17"/>
      <c r="BP54" s="17"/>
      <c r="BQ54" s="17"/>
      <c r="BR54" s="17"/>
      <c r="BS54" s="17"/>
      <c r="BT54" s="29"/>
      <c r="BU54" s="29"/>
      <c r="BV54" s="29"/>
      <c r="BW54" s="29"/>
      <c r="BX54" s="29"/>
      <c r="BY54" s="29"/>
      <c r="BZ54" s="29"/>
      <c r="CA54" s="29"/>
      <c r="CB54" s="29"/>
      <c r="CC54" s="29"/>
      <c r="CD54" s="29"/>
      <c r="CE54" s="29"/>
      <c r="CG54" s="29"/>
      <c r="CH54" s="29"/>
      <c r="CI54" s="29"/>
      <c r="CJ54" s="29"/>
      <c r="CK54" s="29"/>
      <c r="CL54" s="29"/>
      <c r="CM54" s="29"/>
      <c r="CN54" s="29"/>
      <c r="CO54" s="29"/>
      <c r="CP54" s="29"/>
      <c r="CQ54" s="29"/>
    </row>
    <row r="55" spans="1:255" s="3" customFormat="1" ht="3" customHeight="1" x14ac:dyDescent="0.25">
      <c r="AA55" s="29"/>
      <c r="AF55" s="29"/>
      <c r="AG55" s="17"/>
      <c r="AH55" s="17"/>
      <c r="AI55" s="17"/>
      <c r="AJ55" s="17"/>
      <c r="AK55" s="17"/>
      <c r="AL55" s="17"/>
      <c r="AM55" s="17"/>
      <c r="AN55" s="17"/>
      <c r="AO55" s="17"/>
      <c r="AP55" s="17"/>
      <c r="AQ55" s="17"/>
      <c r="AR55" s="17"/>
      <c r="AS55" s="17"/>
      <c r="AT55" s="17"/>
      <c r="AU55" s="17"/>
      <c r="AV55" s="17"/>
      <c r="AW55" s="17"/>
      <c r="AX55" s="17"/>
      <c r="AY55" s="17"/>
      <c r="AZ55" s="17">
        <f>COUNTIF(AY41:BC52,"S, KC")</f>
        <v>0</v>
      </c>
      <c r="BA55" s="17">
        <f>COUNTIF(AY41:BC52,"S, KC")</f>
        <v>0</v>
      </c>
      <c r="BB55" s="17">
        <f>COUNTIF(AY41:BC52,"S, KF")</f>
        <v>0</v>
      </c>
      <c r="BC55" s="17"/>
      <c r="BD55" s="17"/>
      <c r="BE55" s="20">
        <f>COUNTIF(BE42:BE54,"Yes")</f>
        <v>0</v>
      </c>
      <c r="BF55" s="17"/>
      <c r="BG55" s="17"/>
      <c r="BH55" s="17"/>
      <c r="BI55" s="17"/>
      <c r="BJ55" s="17"/>
      <c r="BK55" s="17"/>
      <c r="BL55" s="17"/>
      <c r="BM55" s="17"/>
      <c r="BN55" s="17"/>
      <c r="BO55" s="17"/>
      <c r="BP55" s="17"/>
      <c r="BQ55" s="17"/>
      <c r="BR55" s="17"/>
      <c r="BS55" s="17"/>
      <c r="BT55" s="29"/>
      <c r="BU55" s="29"/>
      <c r="BV55" s="29"/>
      <c r="BW55" s="29"/>
      <c r="BX55" s="29"/>
      <c r="BY55" s="29"/>
      <c r="BZ55" s="29"/>
      <c r="CA55" s="29"/>
      <c r="CB55" s="29"/>
      <c r="CC55" s="29"/>
      <c r="CD55" s="29"/>
      <c r="CE55" s="29"/>
      <c r="CG55" s="29"/>
      <c r="CH55" s="29"/>
      <c r="CI55" s="29"/>
      <c r="CJ55" s="29"/>
      <c r="CK55" s="29"/>
      <c r="CL55" s="29"/>
      <c r="CM55" s="29"/>
      <c r="CN55" s="29"/>
      <c r="CO55" s="29"/>
      <c r="CP55" s="29"/>
      <c r="CQ55" s="29"/>
    </row>
    <row r="56" spans="1:255" s="4" customFormat="1" ht="12.75" customHeight="1" x14ac:dyDescent="0.25">
      <c r="A56" s="375" t="s">
        <v>609</v>
      </c>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2"/>
      <c r="AA56" s="17"/>
      <c r="AB56" s="2"/>
      <c r="AC56" s="2"/>
      <c r="AD56" s="2"/>
      <c r="AF56" s="306" t="s">
        <v>106</v>
      </c>
      <c r="AG56" s="17"/>
      <c r="AH56" s="17"/>
      <c r="AI56" s="17"/>
      <c r="AJ56" s="17"/>
      <c r="AK56" s="17"/>
      <c r="AL56" s="29" t="s">
        <v>205</v>
      </c>
      <c r="AM56" s="17"/>
      <c r="AN56" s="17"/>
      <c r="AO56" s="17"/>
      <c r="AP56" s="17"/>
      <c r="AQ56" s="17"/>
      <c r="AR56" s="17"/>
      <c r="AS56" s="17"/>
      <c r="AT56" s="17"/>
      <c r="AU56" s="17"/>
      <c r="AV56" s="17"/>
      <c r="AW56" s="17"/>
      <c r="AX56" s="17"/>
      <c r="AY56" s="17"/>
      <c r="AZ56" s="17">
        <f>COUNTIF(AY41:BC52,"S, KF")</f>
        <v>0</v>
      </c>
      <c r="BA56" s="17">
        <f>COUNTIF(AY41:BC52,"KF, KC")</f>
        <v>0</v>
      </c>
      <c r="BB56" s="17">
        <f>COUNTIF(AY41:BC52,"KF, KC")</f>
        <v>0</v>
      </c>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G56" s="17"/>
      <c r="CH56" s="17"/>
      <c r="CI56" s="17"/>
      <c r="CJ56" s="17"/>
      <c r="CK56" s="17"/>
      <c r="CL56" s="17"/>
      <c r="CM56" s="17"/>
      <c r="CN56" s="17"/>
      <c r="CO56" s="17"/>
      <c r="CP56" s="17"/>
      <c r="CQ56" s="17"/>
      <c r="IU56" s="3"/>
    </row>
    <row r="57" spans="1:255" s="3" customFormat="1" ht="12.75" customHeight="1" x14ac:dyDescent="0.25">
      <c r="B57" s="375" t="s">
        <v>202</v>
      </c>
      <c r="C57" s="379"/>
      <c r="D57" s="379"/>
      <c r="E57" s="379"/>
      <c r="F57" s="379"/>
      <c r="G57" s="379"/>
      <c r="H57" s="379"/>
      <c r="I57" s="379"/>
      <c r="J57" s="379"/>
      <c r="K57" s="34" t="str">
        <f>IF(AN18&gt;0,"Yes","No")</f>
        <v>No</v>
      </c>
      <c r="L57" s="386" t="str">
        <f>IF(AO18&gt;0,"Yes","No")</f>
        <v>No</v>
      </c>
      <c r="M57" s="374"/>
      <c r="O57" s="375" t="s">
        <v>203</v>
      </c>
      <c r="P57" s="379"/>
      <c r="Q57" s="379"/>
      <c r="R57" s="379"/>
      <c r="S57" s="379"/>
      <c r="T57" s="379"/>
      <c r="U57" s="379"/>
      <c r="V57" s="84" t="str">
        <f>IF(AS18&gt;0,"Yes","No")</f>
        <v>No</v>
      </c>
      <c r="W57" s="104" t="str">
        <f>IF(BH18&gt;0,"Yes","No")</f>
        <v>No</v>
      </c>
      <c r="X57" s="83" t="str">
        <f>IF(BJ18&gt;0,"Yes","No")</f>
        <v>No</v>
      </c>
      <c r="AA57" s="29"/>
      <c r="AF57" s="97" t="s">
        <v>180</v>
      </c>
      <c r="AG57" s="17">
        <f>May!F25</f>
        <v>0</v>
      </c>
      <c r="AH57" s="17">
        <f>May!H25</f>
        <v>0</v>
      </c>
      <c r="AI57" s="17">
        <f>May!I25</f>
        <v>0</v>
      </c>
      <c r="AJ57" s="17">
        <f>May!K25</f>
        <v>0</v>
      </c>
      <c r="AK57" s="17">
        <f>May!M25</f>
        <v>0</v>
      </c>
      <c r="AL57" s="97" t="s">
        <v>180</v>
      </c>
      <c r="AM57" s="17" t="str">
        <f>May!F28</f>
        <v>No</v>
      </c>
      <c r="AN57" s="17" t="str">
        <f>May!H28</f>
        <v>No</v>
      </c>
      <c r="AO57" s="17" t="str">
        <f>May!I28</f>
        <v>No</v>
      </c>
      <c r="AP57" s="17" t="str">
        <f>May!K28</f>
        <v>No</v>
      </c>
      <c r="AQ57" s="17" t="str">
        <f>May!M28</f>
        <v>No</v>
      </c>
      <c r="AR57" s="17"/>
      <c r="AS57" s="17"/>
      <c r="AT57" s="17"/>
      <c r="AU57" s="17"/>
      <c r="AV57" s="17"/>
      <c r="AW57" s="17"/>
      <c r="AX57" s="17"/>
      <c r="AY57" s="17"/>
      <c r="AZ57" s="17">
        <f>COUNTIF(AY41:BC52,"S, KF, KC")</f>
        <v>0</v>
      </c>
      <c r="BA57" s="17">
        <f>COUNTIF(AY41:BC52,"S, KF, KC")</f>
        <v>0</v>
      </c>
      <c r="BB57" s="17">
        <f>COUNTIF(AY41:BC52,"S, KF, KC")</f>
        <v>0</v>
      </c>
      <c r="BC57" s="17"/>
      <c r="BD57" s="17"/>
      <c r="BE57" s="20">
        <f>COUNTIF(BE42:BE54,"Yes")</f>
        <v>0</v>
      </c>
      <c r="BF57" s="17"/>
      <c r="BG57" s="17"/>
      <c r="BH57" s="17"/>
      <c r="BI57" s="17"/>
      <c r="BJ57" s="17"/>
      <c r="BK57" s="17"/>
      <c r="BL57" s="17"/>
      <c r="BM57" s="17"/>
      <c r="BN57" s="17"/>
      <c r="BO57" s="17"/>
      <c r="BP57" s="17"/>
      <c r="BQ57" s="17"/>
      <c r="BR57" s="17"/>
      <c r="BS57" s="17"/>
      <c r="BT57" s="29"/>
      <c r="BU57" s="29"/>
      <c r="BV57" s="29"/>
      <c r="BW57" s="29"/>
      <c r="BX57" s="29"/>
      <c r="BY57" s="29"/>
      <c r="BZ57" s="29"/>
      <c r="CA57" s="29"/>
      <c r="CB57" s="29"/>
      <c r="CC57" s="29"/>
      <c r="CD57" s="29"/>
      <c r="CE57" s="29"/>
      <c r="CG57" s="29"/>
      <c r="CH57" s="29"/>
      <c r="CI57" s="29"/>
      <c r="CJ57" s="29"/>
      <c r="CK57" s="29"/>
      <c r="CL57" s="29"/>
      <c r="CM57" s="29"/>
      <c r="CN57" s="29"/>
      <c r="CO57" s="29"/>
      <c r="CP57" s="29"/>
      <c r="CQ57" s="29"/>
    </row>
    <row r="58" spans="1:255" s="3" customFormat="1" ht="12.75" customHeight="1" x14ac:dyDescent="0.25">
      <c r="B58" s="375" t="s">
        <v>607</v>
      </c>
      <c r="C58" s="379"/>
      <c r="D58" s="379"/>
      <c r="E58" s="379"/>
      <c r="F58" s="379"/>
      <c r="G58" s="379"/>
      <c r="H58" s="379"/>
      <c r="I58" s="379"/>
      <c r="J58" s="379"/>
      <c r="K58" s="34" t="str">
        <f>IF(BG18&gt;0,"Yes","No")</f>
        <v>No</v>
      </c>
      <c r="L58" s="384">
        <f>BG18</f>
        <v>0</v>
      </c>
      <c r="M58" s="385"/>
      <c r="N58" s="3" t="s">
        <v>367</v>
      </c>
      <c r="O58" s="375" t="s">
        <v>153</v>
      </c>
      <c r="P58" s="379"/>
      <c r="Q58" s="379"/>
      <c r="R58" s="379"/>
      <c r="S58" s="379"/>
      <c r="T58" s="379"/>
      <c r="U58" s="379"/>
      <c r="V58" s="374" t="str">
        <f>IF(AW18&gt;0,"Yes","No")</f>
        <v>No</v>
      </c>
      <c r="W58" s="374"/>
      <c r="X58" s="374"/>
      <c r="AA58" s="29"/>
      <c r="AF58" s="97" t="s">
        <v>181</v>
      </c>
      <c r="AG58" s="17">
        <f>June!F25</f>
        <v>0</v>
      </c>
      <c r="AH58" s="17">
        <f>June!H25</f>
        <v>0</v>
      </c>
      <c r="AI58" s="17">
        <f>June!I25</f>
        <v>0</v>
      </c>
      <c r="AJ58" s="17">
        <f>June!K25</f>
        <v>0</v>
      </c>
      <c r="AK58" s="17">
        <f>June!M25</f>
        <v>0</v>
      </c>
      <c r="AL58" s="97" t="s">
        <v>181</v>
      </c>
      <c r="AM58" s="17" t="str">
        <f>June!F28</f>
        <v>No</v>
      </c>
      <c r="AN58" s="17" t="str">
        <f>June!H28</f>
        <v>No</v>
      </c>
      <c r="AO58" s="17" t="str">
        <f>June!I28</f>
        <v>No</v>
      </c>
      <c r="AP58" s="17" t="str">
        <f>June!K28</f>
        <v>No</v>
      </c>
      <c r="AQ58" s="17" t="str">
        <f>June!M28</f>
        <v>No</v>
      </c>
      <c r="AR58" s="17"/>
      <c r="AS58" s="17"/>
      <c r="AT58" s="17"/>
      <c r="AU58" s="17"/>
      <c r="AV58" s="17"/>
      <c r="AW58" s="17"/>
      <c r="AX58" s="17"/>
      <c r="AY58" s="17" t="s">
        <v>154</v>
      </c>
      <c r="AZ58" s="17">
        <f>SUM(AZ54:AZ57)</f>
        <v>0</v>
      </c>
      <c r="BA58" s="17">
        <f>SUM(BA54:BA57)</f>
        <v>0</v>
      </c>
      <c r="BB58" s="17">
        <f>SUM(BB54:BB57)</f>
        <v>0</v>
      </c>
      <c r="BC58" s="17"/>
      <c r="BD58" s="17"/>
      <c r="BE58" s="17" t="s">
        <v>611</v>
      </c>
      <c r="BF58" s="17"/>
      <c r="BG58" s="17"/>
      <c r="BH58" s="17"/>
      <c r="BI58" s="17"/>
      <c r="BJ58" s="17"/>
      <c r="BK58" s="17"/>
      <c r="BL58" s="17"/>
      <c r="BM58" s="17"/>
      <c r="BN58" s="17"/>
      <c r="BO58" s="17"/>
      <c r="BP58" s="17"/>
      <c r="BQ58" s="17"/>
      <c r="BR58" s="17"/>
      <c r="BS58" s="17"/>
      <c r="BT58" s="29"/>
      <c r="BU58" s="29"/>
      <c r="BV58" s="29"/>
      <c r="BW58" s="29"/>
      <c r="BX58" s="29"/>
      <c r="BY58" s="29"/>
      <c r="BZ58" s="29"/>
      <c r="CA58" s="29"/>
      <c r="CB58" s="29"/>
      <c r="CC58" s="29"/>
      <c r="CD58" s="29"/>
      <c r="CE58" s="29"/>
      <c r="CG58" s="29"/>
      <c r="CH58" s="29"/>
      <c r="CI58" s="29"/>
      <c r="CJ58" s="29"/>
      <c r="CK58" s="29"/>
      <c r="CL58" s="29"/>
      <c r="CM58" s="29"/>
      <c r="CN58" s="29"/>
      <c r="CO58" s="29"/>
      <c r="CP58" s="29"/>
      <c r="CQ58" s="29"/>
    </row>
    <row r="59" spans="1:255" s="4" customFormat="1" ht="12.75" customHeight="1" x14ac:dyDescent="0.25">
      <c r="A59" s="3"/>
      <c r="B59" s="375" t="s">
        <v>608</v>
      </c>
      <c r="C59" s="375"/>
      <c r="D59" s="375"/>
      <c r="E59" s="375"/>
      <c r="F59" s="375"/>
      <c r="G59" s="375"/>
      <c r="H59" s="375"/>
      <c r="I59" s="375"/>
      <c r="J59" s="375"/>
      <c r="K59" s="34" t="str">
        <f>IF(BI18&gt;0,"Yes","No")</f>
        <v>No</v>
      </c>
      <c r="L59" s="384">
        <f>BI18</f>
        <v>0</v>
      </c>
      <c r="M59" s="385"/>
      <c r="N59" s="3" t="s">
        <v>366</v>
      </c>
      <c r="O59" s="375" t="s">
        <v>340</v>
      </c>
      <c r="P59" s="375"/>
      <c r="Q59" s="375"/>
      <c r="R59" s="375"/>
      <c r="S59" s="375"/>
      <c r="T59" s="375"/>
      <c r="U59" s="375"/>
      <c r="V59" s="297" t="str">
        <f>IF(AX18&gt;0,"Yes","No")</f>
        <v>No</v>
      </c>
      <c r="W59" s="297" t="str">
        <f>IF(BE57&gt;0,"Yes","No")</f>
        <v>No</v>
      </c>
      <c r="X59" s="297"/>
      <c r="Y59" s="3" t="s">
        <v>375</v>
      </c>
      <c r="Z59" s="3"/>
      <c r="AA59" s="17"/>
      <c r="AB59" s="3"/>
      <c r="AC59" s="3"/>
      <c r="AD59" s="3"/>
      <c r="AF59" s="97" t="s">
        <v>182</v>
      </c>
      <c r="AG59" s="17">
        <f>July!F25</f>
        <v>0</v>
      </c>
      <c r="AH59" s="17">
        <f>July!H25</f>
        <v>0</v>
      </c>
      <c r="AI59" s="17">
        <f>July!I25</f>
        <v>0</v>
      </c>
      <c r="AJ59" s="17">
        <f>July!K25</f>
        <v>0</v>
      </c>
      <c r="AK59" s="17">
        <f>July!M25</f>
        <v>0</v>
      </c>
      <c r="AL59" s="97" t="s">
        <v>182</v>
      </c>
      <c r="AM59" s="17" t="str">
        <f>July!F28</f>
        <v>No</v>
      </c>
      <c r="AN59" s="17" t="str">
        <f>July!H28</f>
        <v>No</v>
      </c>
      <c r="AO59" s="17" t="str">
        <f>July!I28</f>
        <v>No</v>
      </c>
      <c r="AP59" s="17" t="str">
        <f>July!K28</f>
        <v>No</v>
      </c>
      <c r="AQ59" s="17" t="str">
        <f>July!M28</f>
        <v>No</v>
      </c>
      <c r="AR59" s="17"/>
      <c r="AS59" s="17"/>
      <c r="AT59" s="17"/>
      <c r="AU59" s="17"/>
      <c r="AV59" s="17"/>
      <c r="AW59" s="17"/>
      <c r="AX59" s="17"/>
      <c r="AY59" s="17"/>
      <c r="AZ59" s="17" t="s">
        <v>20</v>
      </c>
      <c r="BA59" s="17" t="s">
        <v>95</v>
      </c>
      <c r="BB59" s="17" t="s">
        <v>94</v>
      </c>
      <c r="BC59" s="17"/>
      <c r="BD59" s="17"/>
      <c r="BE59" s="17">
        <f>SUM(BE57+AX18)</f>
        <v>0</v>
      </c>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G59" s="17"/>
      <c r="CH59" s="17"/>
      <c r="CI59" s="17"/>
      <c r="CJ59" s="17"/>
      <c r="CK59" s="17"/>
      <c r="CL59" s="17"/>
      <c r="CM59" s="17"/>
      <c r="CN59" s="17"/>
      <c r="CO59" s="17"/>
      <c r="CP59" s="17"/>
      <c r="CQ59" s="17"/>
    </row>
    <row r="60" spans="1:255" s="4" customFormat="1" ht="3" customHeight="1" x14ac:dyDescent="0.25">
      <c r="A60" s="3"/>
      <c r="C60" s="3"/>
      <c r="D60" s="3"/>
      <c r="E60" s="3"/>
      <c r="F60" s="3"/>
      <c r="G60" s="3"/>
      <c r="H60" s="3"/>
      <c r="I60" s="3"/>
      <c r="J60" s="3"/>
      <c r="N60" s="3"/>
      <c r="O60" s="3"/>
      <c r="P60" s="3"/>
      <c r="Q60" s="3"/>
      <c r="R60" s="3"/>
      <c r="S60" s="3"/>
      <c r="T60" s="3"/>
      <c r="U60" s="3"/>
      <c r="V60" s="3"/>
      <c r="W60" s="3"/>
      <c r="X60" s="3"/>
      <c r="Y60" s="3"/>
      <c r="Z60" s="3"/>
      <c r="AA60" s="17"/>
      <c r="AB60" s="3"/>
      <c r="AC60" s="3"/>
      <c r="AD60" s="3"/>
      <c r="AF60" s="97" t="s">
        <v>183</v>
      </c>
      <c r="AG60" s="17">
        <f>August!F25</f>
        <v>0</v>
      </c>
      <c r="AH60" s="17">
        <f>August!H25</f>
        <v>0</v>
      </c>
      <c r="AI60" s="17">
        <f>August!I25</f>
        <v>0</v>
      </c>
      <c r="AJ60" s="17">
        <f>August!K25</f>
        <v>0</v>
      </c>
      <c r="AK60" s="17">
        <f>August!M25</f>
        <v>0</v>
      </c>
      <c r="AL60" s="97" t="s">
        <v>183</v>
      </c>
      <c r="AM60" s="17" t="str">
        <f>August!F28</f>
        <v>No</v>
      </c>
      <c r="AN60" s="17" t="str">
        <f>August!H28</f>
        <v>No</v>
      </c>
      <c r="AO60" s="17" t="str">
        <f>August!I28</f>
        <v>No</v>
      </c>
      <c r="AP60" s="17" t="str">
        <f>August!K28</f>
        <v>No</v>
      </c>
      <c r="AQ60" s="17" t="str">
        <f>August!M28</f>
        <v>No</v>
      </c>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G60" s="17"/>
      <c r="CH60" s="17"/>
      <c r="CI60" s="17"/>
      <c r="CJ60" s="17"/>
      <c r="CK60" s="17"/>
      <c r="CL60" s="17"/>
      <c r="CM60" s="17"/>
      <c r="CN60" s="17"/>
      <c r="CO60" s="17"/>
      <c r="CP60" s="17"/>
      <c r="CQ60" s="17"/>
    </row>
    <row r="61" spans="1:255" s="3" customFormat="1" x14ac:dyDescent="0.25">
      <c r="A61" s="375" t="s">
        <v>130</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2"/>
      <c r="AA61" s="29"/>
      <c r="AB61" s="2"/>
      <c r="AC61" s="2"/>
      <c r="AD61" s="2"/>
      <c r="AF61" s="97" t="s">
        <v>184</v>
      </c>
      <c r="AG61" s="17">
        <f>September!F25</f>
        <v>0</v>
      </c>
      <c r="AH61" s="17">
        <f>September!H25</f>
        <v>0</v>
      </c>
      <c r="AI61" s="17">
        <f>September!I25</f>
        <v>0</v>
      </c>
      <c r="AJ61" s="17">
        <f>September!K25</f>
        <v>0</v>
      </c>
      <c r="AK61" s="17">
        <f>September!M25</f>
        <v>0</v>
      </c>
      <c r="AL61" s="97" t="s">
        <v>184</v>
      </c>
      <c r="AM61" s="17" t="str">
        <f>September!F28</f>
        <v>No</v>
      </c>
      <c r="AN61" s="17" t="str">
        <f>September!H28</f>
        <v>No</v>
      </c>
      <c r="AO61" s="17" t="str">
        <f>September!I28</f>
        <v>No</v>
      </c>
      <c r="AP61" s="17" t="str">
        <f>September!K28</f>
        <v>No</v>
      </c>
      <c r="AQ61" s="17" t="str">
        <f>September!M28</f>
        <v>No</v>
      </c>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29"/>
      <c r="BU61" s="29"/>
      <c r="BV61" s="29"/>
      <c r="BW61" s="29"/>
      <c r="BX61" s="29"/>
      <c r="BY61" s="29"/>
      <c r="BZ61" s="29"/>
      <c r="CA61" s="29"/>
      <c r="CB61" s="29"/>
      <c r="CC61" s="29"/>
      <c r="CD61" s="29"/>
      <c r="CE61" s="29"/>
      <c r="CG61" s="29"/>
      <c r="CH61" s="29"/>
      <c r="CI61" s="29"/>
      <c r="CJ61" s="29"/>
      <c r="CK61" s="29"/>
      <c r="CL61" s="29"/>
      <c r="CM61" s="29"/>
      <c r="CN61" s="29"/>
      <c r="CO61" s="29"/>
      <c r="CP61" s="29"/>
      <c r="CQ61" s="29"/>
    </row>
    <row r="62" spans="1:255" s="3" customFormat="1" ht="12" x14ac:dyDescent="0.25">
      <c r="B62" s="375" t="s">
        <v>368</v>
      </c>
      <c r="C62" s="375"/>
      <c r="D62" s="375"/>
      <c r="E62" s="374">
        <f>AW37</f>
        <v>0</v>
      </c>
      <c r="F62" s="374"/>
      <c r="G62" s="374"/>
      <c r="H62" s="375" t="s">
        <v>32</v>
      </c>
      <c r="I62" s="375"/>
      <c r="J62" s="375"/>
      <c r="K62" s="374" t="str">
        <f>IF(BB18&gt;0,"Yes","No")</f>
        <v>No</v>
      </c>
      <c r="L62" s="374"/>
      <c r="M62" s="374"/>
      <c r="O62" s="375" t="s">
        <v>131</v>
      </c>
      <c r="P62" s="375"/>
      <c r="Q62" s="375"/>
      <c r="R62" s="375"/>
      <c r="S62" s="375"/>
      <c r="T62" s="375"/>
      <c r="U62" s="375"/>
      <c r="V62" s="374">
        <f>BA54</f>
        <v>0</v>
      </c>
      <c r="W62" s="374"/>
      <c r="X62" s="374"/>
      <c r="Y62" s="3" t="s">
        <v>369</v>
      </c>
      <c r="AA62" s="29"/>
      <c r="AF62" s="97" t="s">
        <v>185</v>
      </c>
      <c r="AG62" s="17">
        <f>October!F25</f>
        <v>0</v>
      </c>
      <c r="AH62" s="17">
        <f>October!H25</f>
        <v>0</v>
      </c>
      <c r="AI62" s="17">
        <f>October!I25</f>
        <v>0</v>
      </c>
      <c r="AJ62" s="17">
        <f>October!K25</f>
        <v>0</v>
      </c>
      <c r="AK62" s="17">
        <f>October!M25</f>
        <v>0</v>
      </c>
      <c r="AL62" s="97" t="s">
        <v>185</v>
      </c>
      <c r="AM62" s="17" t="str">
        <f>October!F28</f>
        <v>No</v>
      </c>
      <c r="AN62" s="17" t="str">
        <f>October!H28</f>
        <v>No</v>
      </c>
      <c r="AO62" s="17" t="str">
        <f>October!I28</f>
        <v>No</v>
      </c>
      <c r="AP62" s="17" t="str">
        <f>October!K28</f>
        <v>No</v>
      </c>
      <c r="AQ62" s="17" t="str">
        <f>October!M28</f>
        <v>No</v>
      </c>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29"/>
      <c r="BU62" s="29"/>
      <c r="BV62" s="29"/>
      <c r="BW62" s="29"/>
      <c r="BX62" s="29"/>
      <c r="BY62" s="29"/>
      <c r="BZ62" s="29"/>
      <c r="CA62" s="29"/>
      <c r="CB62" s="29"/>
      <c r="CC62" s="29"/>
      <c r="CD62" s="29"/>
      <c r="CE62" s="29"/>
      <c r="CG62" s="29"/>
      <c r="CH62" s="29"/>
      <c r="CI62" s="29"/>
      <c r="CJ62" s="29"/>
      <c r="CK62" s="29"/>
      <c r="CL62" s="29"/>
      <c r="CM62" s="29"/>
      <c r="CN62" s="29"/>
      <c r="CO62" s="29"/>
      <c r="CP62" s="29"/>
      <c r="CQ62" s="29"/>
    </row>
    <row r="63" spans="1:255" s="3" customFormat="1" ht="3" customHeight="1" x14ac:dyDescent="0.25">
      <c r="AA63" s="29"/>
      <c r="AF63" s="97" t="s">
        <v>186</v>
      </c>
      <c r="AG63" s="17">
        <f>November!F25</f>
        <v>0</v>
      </c>
      <c r="AH63" s="17">
        <f>November!H25</f>
        <v>0</v>
      </c>
      <c r="AI63" s="17">
        <f>November!I25</f>
        <v>0</v>
      </c>
      <c r="AJ63" s="17">
        <f>November!K25</f>
        <v>0</v>
      </c>
      <c r="AK63" s="17">
        <f>November!M25</f>
        <v>0</v>
      </c>
      <c r="AL63" s="97" t="s">
        <v>186</v>
      </c>
      <c r="AM63" s="17" t="str">
        <f>November!F28</f>
        <v>No</v>
      </c>
      <c r="AN63" s="17" t="str">
        <f>November!H28</f>
        <v>No</v>
      </c>
      <c r="AO63" s="17" t="str">
        <f>November!I28</f>
        <v>No</v>
      </c>
      <c r="AP63" s="17" t="str">
        <f>November!K28</f>
        <v>No</v>
      </c>
      <c r="AQ63" s="17" t="str">
        <f>November!M28</f>
        <v>No</v>
      </c>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29"/>
      <c r="BU63" s="29"/>
      <c r="BV63" s="29"/>
      <c r="BW63" s="29"/>
      <c r="BX63" s="29"/>
      <c r="BY63" s="29"/>
      <c r="BZ63" s="29"/>
      <c r="CA63" s="29"/>
      <c r="CB63" s="29"/>
      <c r="CC63" s="29"/>
      <c r="CD63" s="29"/>
      <c r="CE63" s="29"/>
      <c r="CG63" s="29"/>
      <c r="CH63" s="29"/>
      <c r="CI63" s="29"/>
      <c r="CJ63" s="29"/>
      <c r="CK63" s="29"/>
      <c r="CL63" s="29"/>
      <c r="CM63" s="29"/>
      <c r="CN63" s="29"/>
      <c r="CO63" s="29"/>
      <c r="CP63" s="29"/>
      <c r="CQ63" s="29"/>
    </row>
    <row r="64" spans="1:255" s="3" customFormat="1" x14ac:dyDescent="0.25">
      <c r="A64" s="381" t="s">
        <v>132</v>
      </c>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19"/>
      <c r="AA64" s="29"/>
      <c r="AB64" s="19"/>
      <c r="AC64" s="19"/>
      <c r="AD64" s="19"/>
      <c r="AF64" s="97" t="s">
        <v>187</v>
      </c>
      <c r="AG64" s="17">
        <f>December!F25</f>
        <v>0</v>
      </c>
      <c r="AH64" s="17">
        <f>December!H25</f>
        <v>0</v>
      </c>
      <c r="AI64" s="17">
        <f>December!I25</f>
        <v>0</v>
      </c>
      <c r="AJ64" s="17">
        <f>December!K25</f>
        <v>0</v>
      </c>
      <c r="AK64" s="17">
        <f>December!M25</f>
        <v>0</v>
      </c>
      <c r="AL64" s="97" t="s">
        <v>187</v>
      </c>
      <c r="AM64" s="17" t="str">
        <f>December!F28</f>
        <v>No</v>
      </c>
      <c r="AN64" s="17" t="str">
        <f>December!H28</f>
        <v>No</v>
      </c>
      <c r="AO64" s="17" t="str">
        <f>December!I28</f>
        <v>No</v>
      </c>
      <c r="AP64" s="17" t="str">
        <f>December!K28</f>
        <v>No</v>
      </c>
      <c r="AQ64" s="17" t="str">
        <f>December!M28</f>
        <v>No</v>
      </c>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29"/>
      <c r="BU64" s="29"/>
      <c r="BV64" s="29"/>
      <c r="BW64" s="29"/>
      <c r="BX64" s="29"/>
      <c r="BY64" s="29"/>
      <c r="BZ64" s="29"/>
      <c r="CA64" s="29"/>
      <c r="CB64" s="29"/>
      <c r="CC64" s="29"/>
      <c r="CD64" s="29"/>
      <c r="CE64" s="29"/>
      <c r="CG64" s="29"/>
      <c r="CH64" s="29"/>
      <c r="CI64" s="29"/>
      <c r="CJ64" s="29"/>
      <c r="CK64" s="29"/>
      <c r="CL64" s="29"/>
      <c r="CM64" s="29"/>
      <c r="CN64" s="29"/>
      <c r="CO64" s="29"/>
      <c r="CP64" s="29"/>
      <c r="CQ64" s="29"/>
    </row>
    <row r="65" spans="1:95" s="3" customFormat="1" x14ac:dyDescent="0.25">
      <c r="A65" s="375" t="s">
        <v>133</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2"/>
      <c r="AA65" s="29"/>
      <c r="AB65" s="2"/>
      <c r="AC65" s="2"/>
      <c r="AD65" s="2"/>
      <c r="AF65" s="97" t="s">
        <v>188</v>
      </c>
      <c r="AG65" s="17">
        <f>January!F25</f>
        <v>0</v>
      </c>
      <c r="AH65" s="17">
        <f>January!H25</f>
        <v>0</v>
      </c>
      <c r="AI65" s="17">
        <f>January!I25</f>
        <v>0</v>
      </c>
      <c r="AJ65" s="17">
        <f>January!K25</f>
        <v>0</v>
      </c>
      <c r="AK65" s="17">
        <f>January!M25</f>
        <v>0</v>
      </c>
      <c r="AL65" s="97" t="s">
        <v>188</v>
      </c>
      <c r="AM65" s="17" t="str">
        <f>January!F28</f>
        <v>No</v>
      </c>
      <c r="AN65" s="17" t="str">
        <f>January!H28</f>
        <v>No</v>
      </c>
      <c r="AO65" s="17" t="str">
        <f>January!I28</f>
        <v>No</v>
      </c>
      <c r="AP65" s="17" t="str">
        <f>January!K28</f>
        <v>No</v>
      </c>
      <c r="AQ65" s="17" t="str">
        <f>January!M28</f>
        <v>No</v>
      </c>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29"/>
      <c r="BU65" s="29"/>
      <c r="BV65" s="29"/>
      <c r="BW65" s="29"/>
      <c r="BX65" s="29"/>
      <c r="BY65" s="29"/>
      <c r="BZ65" s="29"/>
      <c r="CA65" s="29"/>
      <c r="CB65" s="29"/>
      <c r="CC65" s="29"/>
      <c r="CD65" s="29"/>
      <c r="CE65" s="29"/>
      <c r="CG65" s="29"/>
      <c r="CH65" s="29"/>
      <c r="CI65" s="29"/>
      <c r="CJ65" s="29"/>
      <c r="CK65" s="29"/>
      <c r="CL65" s="29"/>
      <c r="CM65" s="29"/>
      <c r="CN65" s="29"/>
      <c r="CO65" s="29"/>
      <c r="CP65" s="29"/>
      <c r="CQ65" s="29"/>
    </row>
    <row r="66" spans="1:95" s="3" customFormat="1" x14ac:dyDescent="0.25">
      <c r="A66" s="375" t="s">
        <v>135</v>
      </c>
      <c r="B66" s="379"/>
      <c r="C66" s="379"/>
      <c r="D66" s="379"/>
      <c r="E66" s="379"/>
      <c r="F66" s="379"/>
      <c r="G66" s="379"/>
      <c r="H66" s="379"/>
      <c r="I66" s="379"/>
      <c r="J66" s="379"/>
      <c r="K66" s="374" t="str">
        <f>IF(AP18&gt;0,"Yes","No")</f>
        <v>No</v>
      </c>
      <c r="L66" s="374"/>
      <c r="M66" s="374"/>
      <c r="N66" s="3" t="s">
        <v>371</v>
      </c>
      <c r="O66" s="376" t="s">
        <v>145</v>
      </c>
      <c r="P66" s="376"/>
      <c r="Q66" s="376"/>
      <c r="R66" s="376"/>
      <c r="S66" s="376"/>
      <c r="T66" s="376"/>
      <c r="U66" s="376"/>
      <c r="V66" s="374" t="str">
        <f>IF(AS18&gt;0,"Yes","No")</f>
        <v>No</v>
      </c>
      <c r="W66" s="374"/>
      <c r="X66" s="374"/>
      <c r="Y66" s="3" t="s">
        <v>372</v>
      </c>
      <c r="AA66" s="29"/>
      <c r="AF66" s="97" t="s">
        <v>189</v>
      </c>
      <c r="AG66" s="17">
        <f>February!F25</f>
        <v>0</v>
      </c>
      <c r="AH66" s="17">
        <f>February!H25</f>
        <v>0</v>
      </c>
      <c r="AI66" s="17">
        <f>February!I25</f>
        <v>0</v>
      </c>
      <c r="AJ66" s="17">
        <f>February!K25</f>
        <v>0</v>
      </c>
      <c r="AK66" s="17">
        <f>February!M25</f>
        <v>0</v>
      </c>
      <c r="AL66" s="97" t="s">
        <v>189</v>
      </c>
      <c r="AM66" s="17" t="str">
        <f>February!F28</f>
        <v>No</v>
      </c>
      <c r="AN66" s="17" t="str">
        <f>February!H28</f>
        <v>No</v>
      </c>
      <c r="AO66" s="17" t="str">
        <f>February!I28</f>
        <v>No</v>
      </c>
      <c r="AP66" s="17" t="str">
        <f>February!K28</f>
        <v>No</v>
      </c>
      <c r="AQ66" s="17" t="str">
        <f>February!M28</f>
        <v>No</v>
      </c>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29"/>
      <c r="BU66" s="29"/>
      <c r="BV66" s="29"/>
      <c r="BW66" s="29"/>
      <c r="BX66" s="29"/>
      <c r="BY66" s="29"/>
      <c r="BZ66" s="29"/>
      <c r="CA66" s="29"/>
      <c r="CB66" s="29"/>
      <c r="CC66" s="29"/>
      <c r="CD66" s="29"/>
      <c r="CE66" s="29"/>
      <c r="CG66" s="29"/>
      <c r="CH66" s="29"/>
      <c r="CI66" s="29"/>
      <c r="CJ66" s="29"/>
      <c r="CK66" s="29"/>
      <c r="CL66" s="29"/>
      <c r="CM66" s="29"/>
      <c r="CN66" s="29"/>
      <c r="CO66" s="29"/>
      <c r="CP66" s="29"/>
      <c r="CQ66" s="29"/>
    </row>
    <row r="67" spans="1:95" s="3" customFormat="1" x14ac:dyDescent="0.25">
      <c r="A67" s="375" t="s">
        <v>619</v>
      </c>
      <c r="B67" s="379"/>
      <c r="C67" s="379"/>
      <c r="D67" s="379"/>
      <c r="E67" s="379"/>
      <c r="F67" s="379"/>
      <c r="G67" s="379"/>
      <c r="H67" s="379"/>
      <c r="I67" s="379"/>
      <c r="J67" s="379"/>
      <c r="K67" s="374" t="str">
        <f>IF(AK87&gt;1,"Yes","No")</f>
        <v>No</v>
      </c>
      <c r="L67" s="374"/>
      <c r="M67" s="374"/>
      <c r="N67" s="3" t="s">
        <v>612</v>
      </c>
      <c r="O67" s="387" t="s">
        <v>632</v>
      </c>
      <c r="P67" s="387"/>
      <c r="Q67" s="387"/>
      <c r="R67" s="387"/>
      <c r="S67" s="387"/>
      <c r="T67" s="387"/>
      <c r="U67" s="387"/>
      <c r="V67" s="385" t="str">
        <f>IF(AL87&gt;1,"Yes","No")</f>
        <v>No</v>
      </c>
      <c r="W67" s="385"/>
      <c r="X67" s="385"/>
      <c r="Y67" s="3" t="s">
        <v>620</v>
      </c>
      <c r="AA67" s="29"/>
      <c r="AF67" s="97" t="s">
        <v>190</v>
      </c>
      <c r="AG67" s="17">
        <f>March!F25</f>
        <v>0</v>
      </c>
      <c r="AH67" s="17">
        <f>March!H25</f>
        <v>0</v>
      </c>
      <c r="AI67" s="17">
        <f>March!I25</f>
        <v>0</v>
      </c>
      <c r="AJ67" s="17">
        <f>March!K25</f>
        <v>0</v>
      </c>
      <c r="AK67" s="17">
        <f>March!M25</f>
        <v>0</v>
      </c>
      <c r="AL67" s="97" t="s">
        <v>190</v>
      </c>
      <c r="AM67" s="17" t="str">
        <f>March!F28</f>
        <v>No</v>
      </c>
      <c r="AN67" s="17" t="str">
        <f>March!H28</f>
        <v>No</v>
      </c>
      <c r="AO67" s="17" t="str">
        <f>March!I28</f>
        <v>No</v>
      </c>
      <c r="AP67" s="17" t="str">
        <f>March!K28</f>
        <v>No</v>
      </c>
      <c r="AQ67" s="17" t="str">
        <f>March!M28</f>
        <v>No</v>
      </c>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29"/>
      <c r="BU67" s="29"/>
      <c r="BV67" s="29"/>
      <c r="BW67" s="29"/>
      <c r="BX67" s="29"/>
      <c r="BY67" s="29"/>
      <c r="BZ67" s="29"/>
      <c r="CA67" s="29"/>
      <c r="CB67" s="29"/>
      <c r="CC67" s="29"/>
      <c r="CD67" s="29"/>
      <c r="CE67" s="29"/>
      <c r="CG67" s="29"/>
      <c r="CH67" s="29"/>
      <c r="CI67" s="29"/>
      <c r="CJ67" s="29"/>
      <c r="CK67" s="29"/>
      <c r="CL67" s="29"/>
      <c r="CM67" s="29"/>
      <c r="CN67" s="29"/>
      <c r="CO67" s="29"/>
      <c r="CP67" s="29"/>
      <c r="CQ67" s="29"/>
    </row>
    <row r="68" spans="1:95" s="3" customFormat="1" ht="5.25" customHeight="1" x14ac:dyDescent="0.25">
      <c r="AA68" s="29"/>
      <c r="AF68" s="97" t="s">
        <v>191</v>
      </c>
      <c r="AG68" s="17">
        <f>April!$F$25</f>
        <v>0</v>
      </c>
      <c r="AH68" s="17">
        <f>April!$H$25</f>
        <v>0</v>
      </c>
      <c r="AI68" s="17">
        <f>April!$I$25</f>
        <v>0</v>
      </c>
      <c r="AJ68" s="17">
        <f>April!$K$25</f>
        <v>0</v>
      </c>
      <c r="AK68" s="17">
        <f>April!$M$25</f>
        <v>0</v>
      </c>
      <c r="AL68" s="97" t="s">
        <v>191</v>
      </c>
      <c r="AM68" s="17" t="str">
        <f>April!$F$28</f>
        <v>No</v>
      </c>
      <c r="AN68" s="17" t="str">
        <f>April!$H$28</f>
        <v>No</v>
      </c>
      <c r="AO68" s="17" t="str">
        <f>April!$I$28</f>
        <v>No</v>
      </c>
      <c r="AP68" s="17" t="str">
        <f>April!$K$28</f>
        <v>No</v>
      </c>
      <c r="AQ68" s="17" t="str">
        <f>April!$M$28</f>
        <v>No</v>
      </c>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29"/>
      <c r="BU68" s="29"/>
      <c r="BV68" s="29"/>
      <c r="BW68" s="29"/>
      <c r="BX68" s="29"/>
      <c r="BY68" s="29"/>
      <c r="BZ68" s="29"/>
      <c r="CA68" s="29"/>
      <c r="CB68" s="29"/>
      <c r="CC68" s="29"/>
      <c r="CD68" s="29"/>
      <c r="CE68" s="29"/>
      <c r="CG68" s="29"/>
      <c r="CH68" s="29"/>
      <c r="CI68" s="29"/>
      <c r="CJ68" s="29"/>
      <c r="CK68" s="29"/>
      <c r="CL68" s="29"/>
      <c r="CM68" s="29"/>
      <c r="CN68" s="29"/>
      <c r="CO68" s="29"/>
      <c r="CP68" s="29"/>
      <c r="CQ68" s="29"/>
    </row>
    <row r="69" spans="1:95" s="3" customFormat="1" x14ac:dyDescent="0.25">
      <c r="A69" s="375" t="s">
        <v>134</v>
      </c>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2"/>
      <c r="AA69" s="29"/>
      <c r="AB69" s="2"/>
      <c r="AC69" s="2"/>
      <c r="AD69" s="2"/>
      <c r="AF69" s="97" t="s">
        <v>569</v>
      </c>
      <c r="AG69" s="17">
        <f>Mar!$F$25</f>
        <v>0</v>
      </c>
      <c r="AH69" s="17">
        <f>Mar!$H$25</f>
        <v>0</v>
      </c>
      <c r="AI69" s="17">
        <f>Mar!$I$25</f>
        <v>0</v>
      </c>
      <c r="AJ69" s="17">
        <f>Mar!$K$25</f>
        <v>0</v>
      </c>
      <c r="AK69" s="17">
        <f>Mar!$M$25</f>
        <v>0</v>
      </c>
      <c r="AL69" s="97" t="s">
        <v>569</v>
      </c>
      <c r="AM69" s="17" t="str">
        <f>Mar!$F$28</f>
        <v>No</v>
      </c>
      <c r="AN69" s="17" t="str">
        <f>Mar!$H$28</f>
        <v>No</v>
      </c>
      <c r="AO69" s="17" t="str">
        <f>Mar!$I$28</f>
        <v>No</v>
      </c>
      <c r="AP69" s="17" t="str">
        <f>Mar!$K$28</f>
        <v>No</v>
      </c>
      <c r="AQ69" s="17" t="str">
        <f>Mar!$M$28</f>
        <v>No</v>
      </c>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29"/>
      <c r="BU69" s="29"/>
      <c r="BV69" s="29"/>
      <c r="BW69" s="29"/>
      <c r="BX69" s="29"/>
      <c r="BY69" s="29"/>
      <c r="BZ69" s="29"/>
      <c r="CA69" s="29"/>
      <c r="CB69" s="29"/>
      <c r="CC69" s="29"/>
      <c r="CD69" s="29"/>
      <c r="CE69" s="29"/>
      <c r="CG69" s="29"/>
      <c r="CH69" s="29"/>
      <c r="CI69" s="29"/>
      <c r="CJ69" s="29"/>
      <c r="CK69" s="29"/>
      <c r="CL69" s="29"/>
      <c r="CM69" s="29"/>
      <c r="CN69" s="29"/>
      <c r="CO69" s="29"/>
      <c r="CP69" s="29"/>
      <c r="CQ69" s="29"/>
    </row>
    <row r="70" spans="1:95" s="3" customFormat="1" x14ac:dyDescent="0.25">
      <c r="A70" s="375" t="s">
        <v>136</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2"/>
      <c r="AA70" s="29"/>
      <c r="AB70" s="2"/>
      <c r="AC70" s="2"/>
      <c r="AD70" s="2"/>
      <c r="AF70" s="29" t="s">
        <v>194</v>
      </c>
      <c r="AG70" s="17"/>
      <c r="AH70" s="17"/>
      <c r="AI70" s="17"/>
      <c r="AJ70" s="17"/>
      <c r="AK70" s="17">
        <f>COUNTIF(AG57:AK69,"&lt;&gt;0")</f>
        <v>0</v>
      </c>
      <c r="AL70" s="29"/>
      <c r="AM70" s="17"/>
      <c r="AN70" s="17"/>
      <c r="AO70" s="17"/>
      <c r="AP70" s="17"/>
      <c r="AQ70" s="17">
        <f>COUNTIF(AM57:AQ69,"Yes")</f>
        <v>0</v>
      </c>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29"/>
      <c r="BU70" s="29"/>
      <c r="BV70" s="29"/>
      <c r="BW70" s="29"/>
      <c r="BX70" s="29"/>
      <c r="BY70" s="29"/>
      <c r="BZ70" s="29"/>
      <c r="CA70" s="29"/>
      <c r="CB70" s="29"/>
      <c r="CC70" s="29"/>
      <c r="CD70" s="29"/>
      <c r="CE70" s="29"/>
      <c r="CG70" s="29"/>
      <c r="CH70" s="29"/>
      <c r="CI70" s="29"/>
      <c r="CJ70" s="29"/>
      <c r="CK70" s="29"/>
      <c r="CL70" s="29"/>
      <c r="CM70" s="29"/>
      <c r="CN70" s="29"/>
      <c r="CO70" s="29"/>
      <c r="CP70" s="29"/>
      <c r="CQ70" s="29"/>
    </row>
    <row r="71" spans="1:95" s="3" customFormat="1" ht="12" x14ac:dyDescent="0.25">
      <c r="B71" s="375" t="s">
        <v>146</v>
      </c>
      <c r="C71" s="375"/>
      <c r="D71" s="375"/>
      <c r="E71" s="375"/>
      <c r="F71" s="375"/>
      <c r="G71" s="375"/>
      <c r="H71" s="375"/>
      <c r="I71" s="375"/>
      <c r="J71" s="375"/>
      <c r="K71" s="374" t="str">
        <f>IF(AR18&gt;0,"Yes","No")</f>
        <v>No</v>
      </c>
      <c r="L71" s="374"/>
      <c r="M71" s="374"/>
      <c r="N71" s="3" t="s">
        <v>621</v>
      </c>
      <c r="O71" s="376" t="s">
        <v>31</v>
      </c>
      <c r="P71" s="376"/>
      <c r="Q71" s="376"/>
      <c r="R71" s="376"/>
      <c r="S71" s="376"/>
      <c r="T71" s="376"/>
      <c r="U71" s="376"/>
      <c r="V71" s="374" t="str">
        <f>IF(AU18&gt;0,"Yes","No")</f>
        <v>No</v>
      </c>
      <c r="W71" s="374"/>
      <c r="X71" s="374"/>
      <c r="Y71" s="29" t="s">
        <v>621</v>
      </c>
      <c r="AA71" s="29"/>
      <c r="AF71" s="29" t="s">
        <v>320</v>
      </c>
      <c r="AG71" s="17" t="s">
        <v>320</v>
      </c>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29"/>
      <c r="BU71" s="29"/>
      <c r="BV71" s="29"/>
      <c r="BW71" s="29"/>
      <c r="BX71" s="29"/>
      <c r="BY71" s="29"/>
      <c r="BZ71" s="29"/>
      <c r="CA71" s="29"/>
      <c r="CB71" s="29"/>
      <c r="CC71" s="29"/>
      <c r="CD71" s="29"/>
      <c r="CE71" s="29"/>
      <c r="CG71" s="29"/>
      <c r="CH71" s="29"/>
      <c r="CI71" s="29"/>
      <c r="CJ71" s="29"/>
      <c r="CK71" s="29"/>
      <c r="CL71" s="29"/>
      <c r="CM71" s="29"/>
      <c r="CN71" s="29"/>
      <c r="CO71" s="29"/>
      <c r="CP71" s="29"/>
      <c r="CQ71" s="29"/>
    </row>
    <row r="72" spans="1:95" s="3" customFormat="1" ht="9.75" customHeight="1" x14ac:dyDescent="0.25">
      <c r="B72" s="375"/>
      <c r="C72" s="375"/>
      <c r="D72" s="375"/>
      <c r="E72" s="375"/>
      <c r="F72" s="375"/>
      <c r="G72" s="375"/>
      <c r="H72" s="375"/>
      <c r="I72" s="375"/>
      <c r="J72" s="375"/>
      <c r="K72"/>
      <c r="L72"/>
      <c r="M72"/>
      <c r="N72" s="3" t="s">
        <v>621</v>
      </c>
      <c r="AA72" s="29"/>
      <c r="AF72" s="29" t="s">
        <v>45</v>
      </c>
      <c r="AG72" s="135" t="s">
        <v>207</v>
      </c>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29"/>
      <c r="BU72" s="29"/>
      <c r="BV72" s="29"/>
      <c r="BW72" s="29"/>
      <c r="BX72" s="29"/>
      <c r="BY72" s="29"/>
      <c r="BZ72" s="29"/>
      <c r="CA72" s="29"/>
      <c r="CB72" s="29"/>
      <c r="CC72" s="29"/>
      <c r="CD72" s="29"/>
      <c r="CE72" s="29"/>
      <c r="CG72" s="29"/>
      <c r="CH72" s="29"/>
      <c r="CI72" s="29"/>
      <c r="CJ72" s="29"/>
      <c r="CK72" s="29"/>
      <c r="CL72" s="29"/>
      <c r="CM72" s="29"/>
      <c r="CN72" s="29"/>
      <c r="CO72" s="29"/>
      <c r="CP72" s="29"/>
      <c r="CQ72" s="29"/>
    </row>
    <row r="73" spans="1:95" s="3" customFormat="1" ht="8.25" customHeight="1" x14ac:dyDescent="0.25">
      <c r="A73" s="375"/>
      <c r="B73" s="379"/>
      <c r="C73" s="379"/>
      <c r="D73" s="379"/>
      <c r="E73" s="379"/>
      <c r="F73" s="379"/>
      <c r="G73" s="379"/>
      <c r="H73" s="379"/>
      <c r="I73" s="379"/>
      <c r="J73" s="379"/>
      <c r="K73" s="379"/>
      <c r="L73" s="379"/>
      <c r="M73" s="379"/>
      <c r="N73" s="379"/>
      <c r="O73" s="379"/>
      <c r="P73" s="379"/>
      <c r="Q73" s="379"/>
      <c r="R73" s="379"/>
      <c r="S73" s="379"/>
      <c r="T73" s="379"/>
      <c r="U73" s="379"/>
      <c r="V73"/>
      <c r="W73"/>
      <c r="X73"/>
      <c r="Y73" s="3" t="s">
        <v>621</v>
      </c>
      <c r="AA73" s="29"/>
      <c r="AF73" s="29" t="s">
        <v>46</v>
      </c>
      <c r="AG73" s="135" t="s">
        <v>401</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29"/>
      <c r="BU73" s="29"/>
      <c r="BV73" s="29"/>
      <c r="BW73" s="29"/>
      <c r="BX73" s="29"/>
      <c r="BY73" s="29"/>
      <c r="BZ73" s="29"/>
      <c r="CA73" s="29"/>
      <c r="CB73" s="29"/>
      <c r="CC73" s="29"/>
      <c r="CD73" s="29"/>
      <c r="CE73" s="29"/>
      <c r="CG73" s="29"/>
      <c r="CH73" s="29"/>
      <c r="CI73" s="29"/>
      <c r="CJ73" s="29"/>
      <c r="CK73" s="29"/>
      <c r="CL73" s="29"/>
      <c r="CM73" s="29"/>
      <c r="CN73" s="29"/>
      <c r="CO73" s="29"/>
      <c r="CP73" s="29"/>
      <c r="CQ73" s="29"/>
    </row>
    <row r="74" spans="1:95" s="3" customFormat="1" ht="11.25" customHeight="1" x14ac:dyDescent="0.25">
      <c r="A74" s="375" t="s">
        <v>138</v>
      </c>
      <c r="B74" s="379"/>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2"/>
      <c r="AA74" s="29"/>
      <c r="AB74" s="2"/>
      <c r="AC74" s="2"/>
      <c r="AD74" s="2"/>
      <c r="AF74" s="29"/>
      <c r="AG74" s="135" t="s">
        <v>402</v>
      </c>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29"/>
      <c r="BU74" s="29"/>
      <c r="BV74" s="29"/>
      <c r="BW74" s="29"/>
      <c r="BX74" s="29"/>
      <c r="BY74" s="29"/>
      <c r="BZ74" s="29"/>
      <c r="CA74" s="29"/>
      <c r="CB74" s="29"/>
      <c r="CC74" s="29"/>
      <c r="CD74" s="29"/>
      <c r="CE74" s="29"/>
      <c r="CG74" s="29"/>
      <c r="CH74" s="29"/>
      <c r="CI74" s="29"/>
      <c r="CJ74" s="29"/>
      <c r="CK74" s="29"/>
      <c r="CL74" s="29"/>
      <c r="CM74" s="29"/>
      <c r="CN74" s="29"/>
      <c r="CO74" s="29"/>
      <c r="CP74" s="29"/>
      <c r="CQ74" s="29"/>
    </row>
    <row r="75" spans="1:95" s="3" customFormat="1" ht="11.25" customHeight="1" x14ac:dyDescent="0.25">
      <c r="B75" s="375" t="s">
        <v>137</v>
      </c>
      <c r="C75" s="375"/>
      <c r="D75" s="375"/>
      <c r="E75" s="375"/>
      <c r="F75" s="375"/>
      <c r="G75" s="375"/>
      <c r="H75" s="375"/>
      <c r="I75" s="375"/>
      <c r="J75" s="375"/>
      <c r="K75" s="374" t="str">
        <f>IF(BE59&gt;0,"Yes","No")</f>
        <v>No</v>
      </c>
      <c r="L75" s="374"/>
      <c r="M75" s="374"/>
      <c r="N75" s="3" t="s">
        <v>373</v>
      </c>
      <c r="AA75" s="29"/>
      <c r="AF75" s="29"/>
      <c r="AG75" s="135" t="s">
        <v>403</v>
      </c>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29"/>
      <c r="BU75" s="29"/>
      <c r="BV75" s="29"/>
      <c r="BW75" s="29"/>
      <c r="BX75" s="29"/>
      <c r="BY75" s="29"/>
      <c r="BZ75" s="29"/>
      <c r="CA75" s="29"/>
      <c r="CB75" s="29"/>
      <c r="CC75" s="29"/>
      <c r="CD75" s="29"/>
      <c r="CE75" s="29"/>
      <c r="CG75" s="29"/>
      <c r="CH75" s="29"/>
      <c r="CI75" s="29"/>
      <c r="CJ75" s="29"/>
      <c r="CK75" s="29"/>
      <c r="CL75" s="29"/>
      <c r="CM75" s="29"/>
      <c r="CN75" s="29"/>
      <c r="CO75" s="29"/>
      <c r="CP75" s="29"/>
      <c r="CQ75" s="29"/>
    </row>
    <row r="76" spans="1:95" s="3" customFormat="1" ht="12" x14ac:dyDescent="0.25">
      <c r="B76" s="375" t="s">
        <v>622</v>
      </c>
      <c r="C76" s="375"/>
      <c r="D76" s="375"/>
      <c r="E76" s="375"/>
      <c r="F76" s="375"/>
      <c r="G76" s="375"/>
      <c r="H76" s="375"/>
      <c r="I76" s="375"/>
      <c r="J76" s="375"/>
      <c r="K76" s="374" t="str">
        <f>IF(BL18&gt;0,"Yes","No")</f>
        <v>No</v>
      </c>
      <c r="L76" s="374"/>
      <c r="M76" s="374"/>
      <c r="N76" s="376" t="s">
        <v>147</v>
      </c>
      <c r="O76" s="376"/>
      <c r="P76" s="376"/>
      <c r="Q76" s="376"/>
      <c r="R76" s="376"/>
      <c r="S76" s="376"/>
      <c r="T76" s="376"/>
      <c r="U76" s="376"/>
      <c r="V76" s="374" t="str">
        <f>IF(BM18&gt;0,"Yes","No")</f>
        <v>No</v>
      </c>
      <c r="W76" s="374"/>
      <c r="X76" s="374"/>
      <c r="Y76" s="29" t="s">
        <v>374</v>
      </c>
      <c r="AA76" s="29"/>
      <c r="AF76" s="29"/>
      <c r="AG76" s="135" t="s">
        <v>404</v>
      </c>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29"/>
      <c r="BU76" s="29"/>
      <c r="BV76" s="29"/>
      <c r="BW76" s="29"/>
      <c r="BX76" s="29"/>
      <c r="BY76" s="29"/>
      <c r="BZ76" s="29"/>
      <c r="CA76" s="29"/>
      <c r="CB76" s="29"/>
      <c r="CC76" s="29"/>
      <c r="CD76" s="29"/>
      <c r="CE76" s="29"/>
      <c r="CG76" s="29"/>
      <c r="CH76" s="29"/>
      <c r="CI76" s="29"/>
      <c r="CJ76" s="29"/>
      <c r="CK76" s="29"/>
      <c r="CL76" s="29"/>
      <c r="CM76" s="29"/>
      <c r="CN76" s="29"/>
      <c r="CO76" s="29"/>
      <c r="CP76" s="29"/>
      <c r="CQ76" s="29"/>
    </row>
    <row r="77" spans="1:95" s="3" customFormat="1" ht="3" customHeight="1" x14ac:dyDescent="0.25">
      <c r="AA77" s="29"/>
      <c r="AF77" s="29"/>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29"/>
      <c r="BU77" s="29"/>
      <c r="BV77" s="29"/>
      <c r="BW77" s="29"/>
      <c r="BX77" s="29"/>
      <c r="BY77" s="29"/>
      <c r="BZ77" s="29"/>
      <c r="CA77" s="29"/>
      <c r="CB77" s="29"/>
      <c r="CC77" s="29"/>
      <c r="CD77" s="29"/>
      <c r="CE77" s="29"/>
      <c r="CG77" s="29"/>
      <c r="CH77" s="29"/>
      <c r="CI77" s="29"/>
      <c r="CJ77" s="29"/>
      <c r="CK77" s="29"/>
      <c r="CL77" s="29"/>
      <c r="CM77" s="29"/>
      <c r="CN77" s="29"/>
      <c r="CO77" s="29"/>
      <c r="CP77" s="29"/>
      <c r="CQ77" s="29"/>
    </row>
    <row r="78" spans="1:95" s="3" customFormat="1" x14ac:dyDescent="0.25">
      <c r="A78" s="381" t="s">
        <v>139</v>
      </c>
      <c r="B78" s="381"/>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19"/>
      <c r="AB78" s="19"/>
      <c r="AC78" s="19"/>
      <c r="AD78" s="19"/>
      <c r="CG78" s="29"/>
      <c r="CH78" s="29"/>
      <c r="CI78" s="29"/>
      <c r="CJ78" s="29"/>
      <c r="CK78" s="29"/>
      <c r="CL78" s="29"/>
      <c r="CM78" s="29"/>
      <c r="CN78" s="29"/>
      <c r="CO78" s="29"/>
      <c r="CP78" s="29"/>
      <c r="CQ78" s="29"/>
    </row>
    <row r="79" spans="1:95" s="3" customFormat="1" x14ac:dyDescent="0.25">
      <c r="A79" s="375" t="s">
        <v>142</v>
      </c>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2"/>
      <c r="AB79" s="2"/>
      <c r="AC79" s="2"/>
      <c r="AD79" s="2"/>
      <c r="CG79" s="29"/>
      <c r="CH79" s="29"/>
      <c r="CI79" s="29"/>
      <c r="CJ79" s="29"/>
      <c r="CK79" s="29"/>
      <c r="CL79" s="29"/>
      <c r="CM79" s="29"/>
      <c r="CN79" s="29"/>
      <c r="CO79" s="29"/>
      <c r="CP79" s="29"/>
      <c r="CQ79" s="29"/>
    </row>
    <row r="80" spans="1:95" s="3" customFormat="1" ht="11.25" customHeight="1" x14ac:dyDescent="0.25">
      <c r="B80" s="375" t="s">
        <v>140</v>
      </c>
      <c r="C80" s="375"/>
      <c r="D80" s="375"/>
      <c r="E80" s="375"/>
      <c r="F80" s="375"/>
      <c r="G80" s="375"/>
      <c r="H80" s="375"/>
      <c r="I80" s="375"/>
      <c r="J80" s="375"/>
      <c r="K80" s="375"/>
      <c r="L80" s="375"/>
      <c r="M80" s="375"/>
      <c r="N80" s="375"/>
      <c r="O80" s="375"/>
      <c r="P80" s="375"/>
      <c r="Q80" s="375"/>
      <c r="R80" s="375"/>
      <c r="S80" s="375"/>
      <c r="T80" s="375"/>
      <c r="U80" s="375"/>
      <c r="V80" s="374">
        <f>AQ54</f>
        <v>0</v>
      </c>
      <c r="W80" s="374"/>
      <c r="X80" s="374"/>
      <c r="Y80" s="3" t="s">
        <v>376</v>
      </c>
      <c r="CG80" s="29"/>
      <c r="CH80" s="29"/>
      <c r="CI80" s="29"/>
      <c r="CJ80" s="29"/>
      <c r="CK80" s="29"/>
      <c r="CL80" s="29"/>
      <c r="CM80" s="29"/>
      <c r="CN80" s="29"/>
      <c r="CO80" s="29"/>
      <c r="CP80" s="29"/>
      <c r="CQ80" s="29"/>
    </row>
    <row r="81" spans="1:95" s="3" customFormat="1" ht="11.25" customHeight="1" x14ac:dyDescent="0.25">
      <c r="B81" s="375" t="s">
        <v>141</v>
      </c>
      <c r="C81" s="375"/>
      <c r="D81" s="375"/>
      <c r="E81" s="375"/>
      <c r="F81" s="375"/>
      <c r="G81" s="375"/>
      <c r="H81" s="375"/>
      <c r="I81" s="375"/>
      <c r="J81" s="375"/>
      <c r="K81" s="375"/>
      <c r="L81" s="375"/>
      <c r="M81" s="375"/>
      <c r="N81" s="375"/>
      <c r="O81" s="375"/>
      <c r="P81" s="375"/>
      <c r="Q81" s="375"/>
      <c r="R81" s="375"/>
      <c r="S81" s="375"/>
      <c r="T81" s="375"/>
      <c r="U81" s="375"/>
      <c r="V81" s="374">
        <f>IF(AQ70&gt;7,2,0)</f>
        <v>0</v>
      </c>
      <c r="W81" s="374"/>
      <c r="X81" s="374"/>
      <c r="Y81" s="3" t="s">
        <v>377</v>
      </c>
      <c r="CG81" s="29"/>
      <c r="CH81" s="29"/>
      <c r="CI81" s="29"/>
      <c r="CJ81" s="29"/>
      <c r="CK81" s="29"/>
      <c r="CL81" s="29"/>
      <c r="CM81" s="29"/>
      <c r="CN81" s="29"/>
      <c r="CO81" s="29"/>
      <c r="CP81" s="29"/>
      <c r="CQ81" s="29"/>
    </row>
    <row r="82" spans="1:95" s="3" customFormat="1" ht="11.25" customHeight="1" x14ac:dyDescent="0.25">
      <c r="B82" s="375" t="s">
        <v>625</v>
      </c>
      <c r="C82" s="375"/>
      <c r="D82" s="375"/>
      <c r="E82" s="375"/>
      <c r="F82" s="375"/>
      <c r="G82" s="375"/>
      <c r="H82" s="375"/>
      <c r="I82" s="375"/>
      <c r="J82" s="375"/>
      <c r="K82" s="375"/>
      <c r="L82" s="375"/>
      <c r="M82" s="375"/>
      <c r="N82" s="375"/>
      <c r="O82" s="375"/>
      <c r="P82" s="375"/>
      <c r="Q82" s="375"/>
      <c r="R82" s="375"/>
      <c r="S82" s="375"/>
      <c r="T82" s="375"/>
      <c r="U82" s="375"/>
      <c r="V82" s="374">
        <f>BN19</f>
        <v>0</v>
      </c>
      <c r="W82" s="374"/>
      <c r="X82" s="374"/>
      <c r="Y82" s="3" t="s">
        <v>378</v>
      </c>
      <c r="CG82" s="29"/>
      <c r="CH82" s="29"/>
      <c r="CI82" s="29"/>
      <c r="CJ82" s="29"/>
      <c r="CK82" s="29"/>
      <c r="CL82" s="29"/>
      <c r="CM82" s="29"/>
      <c r="CN82" s="29"/>
      <c r="CO82" s="29"/>
      <c r="CP82" s="29"/>
      <c r="CQ82" s="29"/>
    </row>
    <row r="83" spans="1:95" s="3" customFormat="1" ht="2.1" customHeight="1" x14ac:dyDescent="0.25">
      <c r="CG83" s="29"/>
      <c r="CH83" s="29"/>
      <c r="CI83" s="29"/>
      <c r="CJ83" s="29"/>
      <c r="CK83" s="29"/>
      <c r="CL83" s="29"/>
      <c r="CM83" s="29"/>
      <c r="CN83" s="29"/>
      <c r="CO83" s="29"/>
      <c r="CP83" s="29"/>
      <c r="CQ83" s="29"/>
    </row>
    <row r="84" spans="1:95" s="3" customFormat="1" ht="11.25" customHeight="1" x14ac:dyDescent="0.25">
      <c r="A84" s="375" t="s">
        <v>143</v>
      </c>
      <c r="B84" s="379"/>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2"/>
      <c r="AB84" s="2"/>
      <c r="AC84" s="2"/>
      <c r="AD84" s="2"/>
      <c r="CG84" s="29"/>
      <c r="CH84" s="29"/>
      <c r="CI84" s="29"/>
      <c r="CJ84" s="29"/>
      <c r="CK84" s="29"/>
      <c r="CL84" s="29"/>
      <c r="CM84" s="29"/>
      <c r="CN84" s="29"/>
      <c r="CO84" s="29"/>
      <c r="CP84" s="29"/>
      <c r="CQ84" s="29"/>
    </row>
    <row r="85" spans="1:95" s="3" customFormat="1" ht="11.25" customHeight="1" x14ac:dyDescent="0.25">
      <c r="B85" s="375" t="s">
        <v>627</v>
      </c>
      <c r="C85" s="375"/>
      <c r="D85" s="375"/>
      <c r="E85" s="375"/>
      <c r="F85" s="375"/>
      <c r="G85" s="375"/>
      <c r="H85" s="375"/>
      <c r="I85" s="375"/>
      <c r="J85" s="375"/>
      <c r="K85" s="375"/>
      <c r="L85" s="375"/>
      <c r="M85" s="375"/>
      <c r="N85" s="375"/>
      <c r="O85" s="375"/>
      <c r="P85" s="375"/>
      <c r="Q85" s="375"/>
      <c r="R85" s="375"/>
      <c r="S85" s="375"/>
      <c r="T85" s="375"/>
      <c r="U85" s="375"/>
      <c r="V85" s="374">
        <f>BO19</f>
        <v>0</v>
      </c>
      <c r="W85" s="374"/>
      <c r="X85" s="374"/>
      <c r="Y85" s="3" t="s">
        <v>381</v>
      </c>
      <c r="CG85" s="29"/>
      <c r="CH85" s="29"/>
      <c r="CI85" s="29"/>
      <c r="CJ85" s="29"/>
      <c r="CK85" s="29"/>
      <c r="CL85" s="29"/>
      <c r="CM85" s="29"/>
      <c r="CN85" s="29"/>
      <c r="CO85" s="29"/>
      <c r="CP85" s="29"/>
      <c r="CQ85" s="29"/>
    </row>
    <row r="86" spans="1:95" s="3" customFormat="1" ht="11.25" customHeight="1" x14ac:dyDescent="0.25">
      <c r="B86" s="375" t="s">
        <v>626</v>
      </c>
      <c r="C86" s="375"/>
      <c r="D86" s="375"/>
      <c r="E86" s="375"/>
      <c r="F86" s="375"/>
      <c r="G86" s="375"/>
      <c r="H86" s="375"/>
      <c r="I86" s="375"/>
      <c r="J86" s="375"/>
      <c r="K86" s="375"/>
      <c r="L86" s="375"/>
      <c r="M86" s="375"/>
      <c r="N86" s="375"/>
      <c r="O86" s="375"/>
      <c r="P86" s="375"/>
      <c r="Q86" s="375"/>
      <c r="R86" s="375"/>
      <c r="S86" s="375"/>
      <c r="T86" s="375"/>
      <c r="U86" s="375"/>
      <c r="V86" s="374" t="str">
        <f>IF(AH18&gt;1,"Yes","No")</f>
        <v>No</v>
      </c>
      <c r="W86" s="374"/>
      <c r="X86" s="374"/>
      <c r="Y86" s="3" t="s">
        <v>380</v>
      </c>
      <c r="AI86" s="3" t="s">
        <v>605</v>
      </c>
      <c r="AK86" s="4" t="s">
        <v>617</v>
      </c>
      <c r="AL86" s="4" t="s">
        <v>618</v>
      </c>
      <c r="AM86" s="3" t="s">
        <v>624</v>
      </c>
      <c r="CG86" s="29"/>
      <c r="CH86" s="29"/>
      <c r="CI86" s="29"/>
      <c r="CJ86" s="29"/>
      <c r="CK86" s="29"/>
      <c r="CL86" s="29"/>
      <c r="CM86" s="29"/>
      <c r="CN86" s="29"/>
      <c r="CO86" s="29"/>
      <c r="CP86" s="29"/>
      <c r="CQ86" s="29"/>
    </row>
    <row r="87" spans="1:95" s="3" customFormat="1" ht="11.25" customHeight="1" x14ac:dyDescent="0.25">
      <c r="B87" s="375" t="s">
        <v>206</v>
      </c>
      <c r="C87" s="375"/>
      <c r="D87" s="375"/>
      <c r="E87" s="375"/>
      <c r="F87" s="375"/>
      <c r="G87" s="375"/>
      <c r="H87" s="375"/>
      <c r="I87" s="375"/>
      <c r="J87" s="375"/>
      <c r="K87" s="375"/>
      <c r="L87" s="375"/>
      <c r="M87" s="375"/>
      <c r="N87" s="375"/>
      <c r="O87" s="375"/>
      <c r="P87" s="375"/>
      <c r="Q87" s="375"/>
      <c r="R87" s="375"/>
      <c r="S87" s="375"/>
      <c r="T87" s="375"/>
      <c r="U87" s="375"/>
      <c r="V87" s="374">
        <f>BB58</f>
        <v>0</v>
      </c>
      <c r="W87" s="374"/>
      <c r="X87" s="374"/>
      <c r="Y87" s="3" t="s">
        <v>621</v>
      </c>
      <c r="AG87" s="3" t="s">
        <v>601</v>
      </c>
      <c r="AI87" s="3" t="str">
        <f>C46</f>
        <v>No</v>
      </c>
      <c r="AK87" s="4">
        <f>SUM(AN18+AV18+BG37+BI37)</f>
        <v>0</v>
      </c>
      <c r="AL87" s="4">
        <f>SUM(AU18+BJ37+BH37+BE37)</f>
        <v>0</v>
      </c>
      <c r="AM87" s="311" t="e">
        <f>SUM(AQ54/J25)</f>
        <v>#DIV/0!</v>
      </c>
      <c r="CG87" s="29"/>
      <c r="CH87" s="29"/>
      <c r="CI87" s="29"/>
      <c r="CJ87" s="29"/>
      <c r="CK87" s="29"/>
      <c r="CL87" s="29"/>
      <c r="CM87" s="29"/>
      <c r="CN87" s="29"/>
      <c r="CO87" s="29"/>
      <c r="CP87" s="29"/>
      <c r="CQ87" s="29"/>
    </row>
    <row r="88" spans="1:95" s="3" customFormat="1" ht="11.25" customHeight="1" x14ac:dyDescent="0.25">
      <c r="B88" s="375" t="s">
        <v>144</v>
      </c>
      <c r="C88" s="375"/>
      <c r="D88" s="375"/>
      <c r="E88" s="375"/>
      <c r="F88" s="375"/>
      <c r="G88" s="375"/>
      <c r="H88" s="375"/>
      <c r="I88" s="375"/>
      <c r="J88" s="375"/>
      <c r="K88" s="375"/>
      <c r="L88" s="375"/>
      <c r="M88" s="375"/>
      <c r="N88" s="375"/>
      <c r="O88" s="375"/>
      <c r="P88" s="375"/>
      <c r="Q88" s="375"/>
      <c r="R88" s="375"/>
      <c r="S88" s="375"/>
      <c r="T88" s="375"/>
      <c r="U88" s="375"/>
      <c r="V88" s="374" t="str">
        <f>IF(BB58&gt;0,"Yes","No")</f>
        <v>No</v>
      </c>
      <c r="W88" s="374"/>
      <c r="X88" s="374"/>
      <c r="Y88" s="3" t="s">
        <v>621</v>
      </c>
      <c r="AG88" s="3" t="str">
        <f>IF(BE37&gt;0,"Yes","No")</f>
        <v>No</v>
      </c>
      <c r="AI88" s="3" t="str">
        <f>G46</f>
        <v>No</v>
      </c>
      <c r="CG88" s="29"/>
      <c r="CH88" s="29"/>
      <c r="CI88" s="29"/>
      <c r="CJ88" s="29"/>
      <c r="CK88" s="29"/>
      <c r="CL88" s="29"/>
      <c r="CM88" s="29"/>
      <c r="CN88" s="29"/>
      <c r="CO88" s="29"/>
      <c r="CP88" s="29"/>
      <c r="CQ88" s="29"/>
    </row>
    <row r="89" spans="1:95" s="3" customFormat="1" ht="3" customHeight="1" x14ac:dyDescent="0.25">
      <c r="AI89" s="3" t="str">
        <f>K46</f>
        <v>No</v>
      </c>
      <c r="CG89" s="29"/>
      <c r="CH89" s="29"/>
      <c r="CI89" s="29"/>
      <c r="CJ89" s="29"/>
      <c r="CK89" s="29"/>
      <c r="CL89" s="29"/>
      <c r="CM89" s="29"/>
      <c r="CN89" s="29"/>
      <c r="CO89" s="29"/>
      <c r="CP89" s="29"/>
      <c r="CQ89" s="29"/>
    </row>
    <row r="90" spans="1:95" s="3" customFormat="1" ht="12.75" customHeight="1" x14ac:dyDescent="0.25">
      <c r="A90" s="423" t="s">
        <v>148</v>
      </c>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73"/>
      <c r="AB90" s="73"/>
      <c r="AC90" s="73"/>
      <c r="AD90" s="73"/>
      <c r="AG90" s="3" t="str">
        <f>IF(J42="yes","yes","No")</f>
        <v>No</v>
      </c>
      <c r="AI90" s="3" t="str">
        <f>O46</f>
        <v>No</v>
      </c>
      <c r="CG90" s="29"/>
      <c r="CH90" s="29"/>
      <c r="CI90" s="29"/>
      <c r="CJ90" s="29"/>
      <c r="CK90" s="29"/>
      <c r="CL90" s="29"/>
      <c r="CM90" s="29"/>
      <c r="CN90" s="29"/>
      <c r="CO90" s="29"/>
      <c r="CP90" s="29"/>
      <c r="CQ90" s="29"/>
    </row>
    <row r="91" spans="1:95" s="3" customFormat="1" ht="12.75" customHeight="1" x14ac:dyDescent="0.25">
      <c r="A91" s="381" t="s">
        <v>149</v>
      </c>
      <c r="B91" s="381"/>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19"/>
      <c r="AB91" s="19"/>
      <c r="AC91" s="19"/>
      <c r="AD91" s="19"/>
      <c r="AG91" s="3" t="str">
        <f>IF(V42="Yes","Yes","No")</f>
        <v>No</v>
      </c>
      <c r="AI91" s="3" t="str">
        <f>S46</f>
        <v>No</v>
      </c>
      <c r="CG91" s="29"/>
      <c r="CH91" s="29"/>
      <c r="CI91" s="29"/>
      <c r="CJ91" s="29"/>
      <c r="CK91" s="29"/>
      <c r="CL91" s="29"/>
      <c r="CM91" s="29"/>
      <c r="CN91" s="29"/>
      <c r="CO91" s="29"/>
      <c r="CP91" s="29"/>
      <c r="CQ91" s="29"/>
    </row>
    <row r="92" spans="1:95" s="3" customFormat="1" ht="12.75" customHeight="1" x14ac:dyDescent="0.25">
      <c r="A92" s="375" t="s">
        <v>154</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AG92" s="3">
        <f>COUNTIF(AG88:AG91,"Yes")</f>
        <v>0</v>
      </c>
      <c r="AI92" s="3" t="str">
        <f>W46</f>
        <v>No</v>
      </c>
      <c r="CG92" s="29"/>
      <c r="CH92" s="29"/>
      <c r="CI92" s="29"/>
      <c r="CJ92" s="29"/>
      <c r="CK92" s="29"/>
      <c r="CL92" s="29"/>
      <c r="CM92" s="29"/>
      <c r="CN92" s="29"/>
      <c r="CO92" s="29"/>
      <c r="CP92" s="29"/>
      <c r="CQ92" s="29"/>
    </row>
    <row r="93" spans="1:95" s="3" customFormat="1" ht="12.75" customHeight="1" x14ac:dyDescent="0.25">
      <c r="B93" s="375" t="s">
        <v>150</v>
      </c>
      <c r="C93" s="375"/>
      <c r="D93" s="374">
        <f>BP18</f>
        <v>0</v>
      </c>
      <c r="E93" s="374"/>
      <c r="F93" s="374"/>
      <c r="G93" s="376" t="s">
        <v>382</v>
      </c>
      <c r="H93" s="377"/>
      <c r="I93" s="377"/>
      <c r="J93" s="374">
        <f>BQ18</f>
        <v>0</v>
      </c>
      <c r="K93" s="374"/>
      <c r="L93" s="374"/>
      <c r="N93" s="376" t="s">
        <v>157</v>
      </c>
      <c r="O93" s="377"/>
      <c r="P93" s="377"/>
      <c r="Q93" s="374">
        <f>BR18</f>
        <v>0</v>
      </c>
      <c r="R93" s="374"/>
      <c r="S93" s="374"/>
      <c r="U93" s="375" t="s">
        <v>151</v>
      </c>
      <c r="V93" s="379"/>
      <c r="W93" s="374">
        <f>BS18</f>
        <v>0</v>
      </c>
      <c r="X93" s="374"/>
      <c r="Y93" s="374"/>
      <c r="Z93" s="4"/>
      <c r="AB93" s="4"/>
      <c r="AC93" s="4"/>
      <c r="AD93" s="4"/>
      <c r="AI93" s="3" t="str">
        <f>F47</f>
        <v>No</v>
      </c>
      <c r="CG93" s="29"/>
      <c r="CH93" s="29"/>
      <c r="CI93" s="29"/>
      <c r="CJ93" s="29"/>
      <c r="CK93" s="29"/>
      <c r="CL93" s="29"/>
      <c r="CM93" s="29"/>
      <c r="CN93" s="29"/>
      <c r="CO93" s="29"/>
      <c r="CP93" s="29"/>
      <c r="CQ93" s="29"/>
    </row>
    <row r="94" spans="1:95" s="3" customFormat="1" ht="12.75" customHeight="1" x14ac:dyDescent="0.25">
      <c r="C94" s="2"/>
      <c r="D94" s="376" t="s">
        <v>641</v>
      </c>
      <c r="E94" s="379"/>
      <c r="F94" s="379"/>
      <c r="G94" s="379"/>
      <c r="H94" s="379"/>
      <c r="I94" s="379"/>
      <c r="J94" s="374">
        <f>BT18</f>
        <v>0</v>
      </c>
      <c r="K94" s="374"/>
      <c r="L94" s="374"/>
      <c r="N94" s="376" t="s">
        <v>410</v>
      </c>
      <c r="O94" s="376"/>
      <c r="P94" s="376"/>
      <c r="Q94" s="376"/>
      <c r="R94" s="376"/>
      <c r="S94" s="376"/>
      <c r="T94" s="376"/>
      <c r="U94" s="376"/>
      <c r="V94" s="376"/>
      <c r="W94" s="374">
        <f>BV18</f>
        <v>0</v>
      </c>
      <c r="X94" s="374"/>
      <c r="Y94" s="374"/>
      <c r="Z94" s="4"/>
      <c r="AB94" s="4"/>
      <c r="AC94" s="4"/>
      <c r="AD94" s="4"/>
      <c r="AI94" s="3">
        <f>COUNTIF(AI87:AI93,"Yes")</f>
        <v>0</v>
      </c>
      <c r="CG94" s="29"/>
      <c r="CH94" s="29"/>
      <c r="CI94" s="29"/>
      <c r="CJ94" s="29"/>
      <c r="CK94" s="29"/>
      <c r="CL94" s="29"/>
      <c r="CM94" s="29"/>
      <c r="CN94" s="29"/>
      <c r="CO94" s="29"/>
      <c r="CP94" s="29"/>
      <c r="CQ94" s="29"/>
    </row>
    <row r="95" spans="1:95" s="3" customFormat="1" ht="12.75" customHeight="1" x14ac:dyDescent="0.25">
      <c r="B95" s="87"/>
      <c r="C95" s="2"/>
      <c r="D95" s="376" t="s">
        <v>408</v>
      </c>
      <c r="E95" s="379"/>
      <c r="F95" s="379"/>
      <c r="G95" s="379"/>
      <c r="H95" s="379"/>
      <c r="I95" s="379"/>
      <c r="J95" s="374">
        <f>BU18</f>
        <v>0</v>
      </c>
      <c r="K95" s="374"/>
      <c r="L95" s="374"/>
      <c r="N95" s="88"/>
      <c r="O95" s="88"/>
      <c r="P95" s="376" t="s">
        <v>409</v>
      </c>
      <c r="Q95" s="377"/>
      <c r="R95" s="377"/>
      <c r="S95" s="377"/>
      <c r="T95" s="377"/>
      <c r="U95" s="377"/>
      <c r="V95" s="377"/>
      <c r="W95" s="374">
        <f>BW18</f>
        <v>0</v>
      </c>
      <c r="X95" s="374"/>
      <c r="Y95" s="374"/>
      <c r="Z95" s="4"/>
      <c r="AB95" s="4"/>
      <c r="AC95" s="4"/>
      <c r="AD95" s="4"/>
      <c r="CG95" s="29"/>
      <c r="CH95" s="29"/>
      <c r="CI95" s="29"/>
      <c r="CJ95" s="29"/>
      <c r="CK95" s="29"/>
      <c r="CL95" s="29"/>
      <c r="CM95" s="29"/>
      <c r="CN95" s="29"/>
      <c r="CO95" s="29"/>
      <c r="CP95" s="29"/>
      <c r="CQ95" s="29"/>
    </row>
    <row r="96" spans="1:95" s="3" customFormat="1" ht="3" customHeight="1" x14ac:dyDescent="0.25">
      <c r="B96" s="2"/>
      <c r="C96" s="2"/>
      <c r="D96" s="2"/>
      <c r="E96" s="2"/>
      <c r="F96" s="2"/>
      <c r="G96" s="2"/>
      <c r="H96" s="2"/>
      <c r="I96" s="2"/>
      <c r="J96" s="4"/>
      <c r="K96" s="4"/>
      <c r="L96" s="4"/>
      <c r="CG96" s="29"/>
      <c r="CH96" s="29"/>
      <c r="CI96" s="29"/>
      <c r="CJ96" s="29"/>
      <c r="CK96" s="29"/>
      <c r="CL96" s="29"/>
      <c r="CM96" s="29"/>
      <c r="CN96" s="29"/>
      <c r="CO96" s="29"/>
      <c r="CP96" s="29"/>
      <c r="CQ96" s="29"/>
    </row>
    <row r="97" spans="1:95" s="3" customFormat="1" ht="12.75" customHeight="1" x14ac:dyDescent="0.25">
      <c r="A97" s="375" t="s">
        <v>155</v>
      </c>
      <c r="B97" s="379"/>
      <c r="C97" s="379"/>
      <c r="D97" s="379"/>
      <c r="E97" s="379"/>
      <c r="F97" s="379"/>
      <c r="G97" s="379"/>
      <c r="H97" s="379"/>
      <c r="I97" s="379"/>
      <c r="J97" s="379"/>
      <c r="K97" s="379"/>
      <c r="L97" s="379"/>
      <c r="M97" s="379"/>
      <c r="N97" s="379"/>
      <c r="O97" s="379"/>
      <c r="P97" s="379"/>
      <c r="Q97" s="379"/>
      <c r="R97" s="379"/>
      <c r="S97" s="379"/>
      <c r="T97" s="379"/>
      <c r="U97" s="379"/>
      <c r="V97" s="379"/>
      <c r="W97" s="379"/>
      <c r="X97" s="379"/>
      <c r="Y97" s="379"/>
      <c r="Z97" s="2"/>
      <c r="AA97" s="29"/>
      <c r="AB97" s="2"/>
      <c r="AC97" s="2"/>
      <c r="AD97" s="2"/>
      <c r="AF97" s="29"/>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29"/>
      <c r="BU97" s="29"/>
      <c r="BV97" s="29"/>
      <c r="BW97" s="29"/>
      <c r="BX97" s="29"/>
      <c r="BY97" s="29"/>
      <c r="BZ97" s="29"/>
      <c r="CA97" s="29"/>
      <c r="CB97" s="29"/>
      <c r="CC97" s="29"/>
      <c r="CD97" s="29"/>
      <c r="CE97" s="29"/>
      <c r="CG97" s="29"/>
      <c r="CH97" s="29"/>
      <c r="CI97" s="29"/>
      <c r="CJ97" s="29"/>
      <c r="CK97" s="29"/>
      <c r="CL97" s="29"/>
      <c r="CM97" s="29"/>
      <c r="CN97" s="29"/>
      <c r="CO97" s="29"/>
      <c r="CP97" s="29"/>
      <c r="CQ97" s="29"/>
    </row>
    <row r="98" spans="1:95" s="3" customFormat="1" ht="12.75" customHeight="1" x14ac:dyDescent="0.25">
      <c r="B98" s="375" t="s">
        <v>152</v>
      </c>
      <c r="C98" s="379"/>
      <c r="D98" s="374">
        <f>BX18</f>
        <v>0</v>
      </c>
      <c r="E98" s="374"/>
      <c r="F98" s="374"/>
      <c r="G98" s="376" t="s">
        <v>158</v>
      </c>
      <c r="H98" s="379"/>
      <c r="I98" s="379"/>
      <c r="J98" s="374">
        <f>BY18</f>
        <v>0</v>
      </c>
      <c r="K98" s="374"/>
      <c r="L98" s="374"/>
      <c r="M98" s="376" t="s">
        <v>156</v>
      </c>
      <c r="N98" s="377"/>
      <c r="O98" s="377"/>
      <c r="P98" s="377"/>
      <c r="Q98" s="374">
        <f>BZ18</f>
        <v>0</v>
      </c>
      <c r="R98" s="374"/>
      <c r="S98" s="374"/>
      <c r="AA98" s="29"/>
      <c r="AF98" s="29"/>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29"/>
      <c r="BU98" s="29"/>
      <c r="BV98" s="29"/>
      <c r="BW98" s="29"/>
      <c r="BX98" s="29"/>
      <c r="BY98" s="29"/>
      <c r="BZ98" s="29"/>
      <c r="CA98" s="29"/>
      <c r="CB98" s="29"/>
      <c r="CC98" s="29"/>
      <c r="CD98" s="29"/>
      <c r="CE98" s="29"/>
      <c r="CG98" s="29"/>
      <c r="CH98" s="29"/>
      <c r="CI98" s="29"/>
      <c r="CJ98" s="29"/>
      <c r="CK98" s="29"/>
      <c r="CL98" s="29"/>
      <c r="CM98" s="29"/>
      <c r="CN98" s="29"/>
      <c r="CO98" s="29"/>
      <c r="CP98" s="29"/>
      <c r="CQ98" s="29"/>
    </row>
    <row r="99" spans="1:95" ht="3" customHeight="1" x14ac:dyDescent="0.25"/>
    <row r="100" spans="1:95" ht="12.75" customHeight="1" x14ac:dyDescent="0.25">
      <c r="A100" s="381" t="s">
        <v>162</v>
      </c>
      <c r="B100" s="381"/>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19"/>
      <c r="AB100" s="19"/>
      <c r="AC100" s="19"/>
      <c r="AD100" s="19"/>
    </row>
    <row r="101" spans="1:95" ht="12.75" customHeight="1" x14ac:dyDescent="0.25">
      <c r="A101" s="375" t="s">
        <v>653</v>
      </c>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
      <c r="AB101" s="3"/>
      <c r="AC101" s="3"/>
      <c r="AD101" s="3"/>
    </row>
    <row r="102" spans="1:95" ht="12.75" customHeight="1" x14ac:dyDescent="0.25">
      <c r="B102" s="375" t="s">
        <v>23</v>
      </c>
      <c r="C102" s="379"/>
      <c r="D102" s="374">
        <f>'Project List'!F341</f>
        <v>0</v>
      </c>
      <c r="E102" s="374"/>
      <c r="F102" s="374"/>
      <c r="G102" s="3" t="s">
        <v>383</v>
      </c>
      <c r="H102" s="14"/>
      <c r="J102"/>
      <c r="K102"/>
      <c r="L102"/>
      <c r="Q102" s="376" t="s">
        <v>570</v>
      </c>
      <c r="R102" s="376"/>
      <c r="S102" s="376"/>
      <c r="T102" s="376"/>
      <c r="U102" s="289">
        <f>IF(U16=0,0,D102/U16)</f>
        <v>0</v>
      </c>
      <c r="V102" s="3"/>
    </row>
    <row r="103" spans="1:95" ht="2.1" customHeight="1" x14ac:dyDescent="0.25"/>
    <row r="104" spans="1:95" ht="12.75" customHeight="1" x14ac:dyDescent="0.25">
      <c r="A104" s="381" t="s">
        <v>211</v>
      </c>
      <c r="B104" s="381"/>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19"/>
      <c r="AB104" s="19"/>
      <c r="AC104" s="19"/>
      <c r="AD104" s="19"/>
    </row>
    <row r="105" spans="1:95" s="3" customFormat="1" ht="12.75" customHeight="1" x14ac:dyDescent="0.25">
      <c r="A105" s="3" t="s">
        <v>154</v>
      </c>
      <c r="AA105" s="29"/>
      <c r="AF105" s="29"/>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29"/>
      <c r="BU105" s="29"/>
      <c r="BV105" s="29"/>
      <c r="BW105" s="29"/>
      <c r="BX105" s="29"/>
      <c r="BY105" s="29"/>
      <c r="BZ105" s="29"/>
      <c r="CA105" s="29"/>
      <c r="CB105" s="29"/>
      <c r="CC105" s="29"/>
      <c r="CD105" s="29"/>
      <c r="CE105" s="29"/>
      <c r="CG105" s="29"/>
      <c r="CH105" s="29"/>
      <c r="CI105" s="29"/>
      <c r="CJ105" s="29"/>
      <c r="CK105" s="29"/>
      <c r="CL105" s="29"/>
      <c r="CM105" s="29"/>
      <c r="CN105" s="29"/>
      <c r="CO105" s="29"/>
      <c r="CP105" s="29"/>
      <c r="CQ105" s="29"/>
    </row>
    <row r="106" spans="1:95" s="3" customFormat="1" ht="12.75" customHeight="1" x14ac:dyDescent="0.25">
      <c r="A106" s="376" t="s">
        <v>210</v>
      </c>
      <c r="B106" s="377"/>
      <c r="C106" s="377"/>
      <c r="D106" s="374">
        <f>CA18</f>
        <v>0</v>
      </c>
      <c r="E106" s="374"/>
      <c r="F106" s="374"/>
      <c r="H106" s="373" t="s">
        <v>642</v>
      </c>
      <c r="I106" s="395"/>
      <c r="J106" s="395"/>
      <c r="K106" s="395"/>
      <c r="L106" s="395"/>
      <c r="M106" s="395"/>
      <c r="N106" s="395"/>
      <c r="O106" s="395"/>
      <c r="P106" s="395"/>
      <c r="Q106" s="395"/>
      <c r="R106" s="395"/>
      <c r="S106" s="395"/>
      <c r="T106" s="395"/>
      <c r="U106" s="395"/>
      <c r="V106" s="395"/>
      <c r="W106" s="409">
        <f>CB18</f>
        <v>0</v>
      </c>
      <c r="X106" s="409"/>
      <c r="Y106" s="409"/>
      <c r="Z106" s="124"/>
      <c r="AA106" s="29"/>
      <c r="AB106" s="124"/>
      <c r="AC106" s="124"/>
      <c r="AD106" s="124"/>
      <c r="AF106" s="29"/>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29"/>
      <c r="BU106" s="29"/>
      <c r="BV106" s="29"/>
      <c r="BW106" s="29"/>
      <c r="BX106" s="29"/>
      <c r="BY106" s="29"/>
      <c r="BZ106" s="29"/>
      <c r="CA106" s="29"/>
      <c r="CB106" s="29"/>
      <c r="CC106" s="29"/>
      <c r="CD106" s="29"/>
      <c r="CE106" s="29"/>
      <c r="CG106" s="29"/>
      <c r="CH106" s="29"/>
      <c r="CI106" s="29"/>
      <c r="CJ106" s="29"/>
      <c r="CK106" s="29"/>
      <c r="CL106" s="29"/>
      <c r="CM106" s="29"/>
      <c r="CN106" s="29"/>
      <c r="CO106" s="29"/>
      <c r="CP106" s="29"/>
      <c r="CQ106" s="29"/>
    </row>
    <row r="107" spans="1:95" s="3" customFormat="1" ht="12.75" customHeight="1" x14ac:dyDescent="0.25">
      <c r="A107" s="373" t="s">
        <v>239</v>
      </c>
      <c r="B107" s="379"/>
      <c r="C107" s="379"/>
      <c r="D107" s="409">
        <f>CC18</f>
        <v>0</v>
      </c>
      <c r="E107" s="374"/>
      <c r="F107" s="374"/>
      <c r="H107" s="373" t="s">
        <v>212</v>
      </c>
      <c r="I107" s="395"/>
      <c r="J107" s="395"/>
      <c r="K107" s="395"/>
      <c r="L107" s="395"/>
      <c r="M107" s="395"/>
      <c r="N107" s="409">
        <f>CD18</f>
        <v>0</v>
      </c>
      <c r="O107" s="374"/>
      <c r="P107" s="374"/>
      <c r="S107" s="375" t="s">
        <v>384</v>
      </c>
      <c r="T107" s="375"/>
      <c r="U107" s="375"/>
      <c r="V107" s="3" t="s">
        <v>385</v>
      </c>
      <c r="W107" s="408">
        <f>IF(U16=0,0,W106/U16)</f>
        <v>0</v>
      </c>
      <c r="X107" s="408"/>
      <c r="Y107" s="408"/>
      <c r="Z107" s="124"/>
      <c r="AA107" s="29"/>
      <c r="AB107" s="124"/>
      <c r="AC107" s="124"/>
      <c r="AD107" s="124"/>
      <c r="AF107" s="29" t="s">
        <v>240</v>
      </c>
      <c r="AG107" s="17" t="s">
        <v>241</v>
      </c>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29"/>
      <c r="BU107" s="29"/>
      <c r="BV107" s="29"/>
      <c r="BW107" s="29"/>
      <c r="BX107" s="29"/>
      <c r="BY107" s="29"/>
      <c r="BZ107" s="29"/>
      <c r="CA107" s="29"/>
      <c r="CB107" s="29"/>
      <c r="CC107" s="29"/>
      <c r="CD107" s="29"/>
      <c r="CE107" s="29"/>
      <c r="CG107" s="29"/>
      <c r="CH107" s="29"/>
      <c r="CI107" s="29"/>
      <c r="CJ107" s="29"/>
      <c r="CK107" s="29"/>
      <c r="CL107" s="29"/>
      <c r="CM107" s="29"/>
      <c r="CN107" s="29"/>
      <c r="CO107" s="29"/>
      <c r="CP107" s="29"/>
      <c r="CQ107" s="29"/>
    </row>
    <row r="108" spans="1:95" s="3" customFormat="1" ht="2.1" customHeight="1" x14ac:dyDescent="0.25">
      <c r="AA108" s="29"/>
      <c r="AF108" s="29"/>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29"/>
      <c r="BU108" s="29"/>
      <c r="BV108" s="29"/>
      <c r="BW108" s="29"/>
      <c r="BX108" s="29"/>
      <c r="BY108" s="29"/>
      <c r="BZ108" s="29"/>
      <c r="CA108" s="29"/>
      <c r="CB108" s="29"/>
      <c r="CC108" s="29"/>
      <c r="CD108" s="29"/>
      <c r="CE108" s="29"/>
      <c r="CG108" s="29"/>
      <c r="CH108" s="29"/>
      <c r="CI108" s="29"/>
      <c r="CJ108" s="29"/>
      <c r="CK108" s="29"/>
      <c r="CL108" s="29"/>
      <c r="CM108" s="29"/>
      <c r="CN108" s="29"/>
      <c r="CO108" s="29"/>
      <c r="CP108" s="29"/>
      <c r="CQ108" s="29"/>
    </row>
    <row r="109" spans="1:95" ht="12.75" customHeight="1" x14ac:dyDescent="0.25">
      <c r="A109" s="423" t="s">
        <v>533</v>
      </c>
      <c r="B109" s="424"/>
      <c r="C109" s="424"/>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73"/>
      <c r="AB109" s="73"/>
      <c r="AC109" s="73"/>
      <c r="AD109" s="73"/>
      <c r="AF109" s="116" t="s">
        <v>597</v>
      </c>
      <c r="AG109" s="117" t="s">
        <v>600</v>
      </c>
    </row>
    <row r="110" spans="1:95" s="3" customFormat="1" ht="12.75" customHeight="1" x14ac:dyDescent="0.25">
      <c r="A110" s="410" t="s">
        <v>234</v>
      </c>
      <c r="B110" s="410"/>
      <c r="C110" s="410"/>
      <c r="D110" s="410"/>
      <c r="E110" s="410"/>
      <c r="F110" s="410"/>
      <c r="G110" s="410"/>
      <c r="H110" s="410"/>
      <c r="I110" s="410"/>
      <c r="J110" s="410"/>
      <c r="K110" s="410"/>
      <c r="L110" s="410"/>
      <c r="M110" s="410"/>
      <c r="N110" s="410"/>
      <c r="O110" s="410"/>
      <c r="P110" s="106"/>
      <c r="Q110" s="410" t="s">
        <v>235</v>
      </c>
      <c r="R110" s="410"/>
      <c r="S110" s="410"/>
      <c r="T110" s="410"/>
      <c r="U110" s="410"/>
      <c r="V110" s="410"/>
      <c r="W110" s="410"/>
      <c r="X110" s="410"/>
      <c r="Y110" s="410"/>
      <c r="Z110" s="119"/>
      <c r="AA110" s="29"/>
      <c r="AB110" s="119"/>
      <c r="AC110" s="119"/>
      <c r="AD110" s="119"/>
      <c r="AF110" s="105"/>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29"/>
      <c r="BU110" s="29"/>
      <c r="BV110" s="29"/>
      <c r="BW110" s="29"/>
      <c r="BX110" s="29"/>
      <c r="BY110" s="29"/>
      <c r="BZ110" s="29"/>
      <c r="CA110" s="29"/>
      <c r="CB110" s="29"/>
      <c r="CC110" s="29"/>
      <c r="CD110" s="29"/>
      <c r="CE110" s="29"/>
      <c r="CG110" s="29"/>
      <c r="CH110" s="29"/>
      <c r="CI110" s="29"/>
      <c r="CJ110" s="29"/>
      <c r="CK110" s="29"/>
      <c r="CL110" s="29"/>
      <c r="CM110" s="29"/>
      <c r="CN110" s="29"/>
      <c r="CO110" s="29"/>
      <c r="CP110" s="29"/>
      <c r="CQ110" s="29"/>
    </row>
    <row r="111" spans="1:95" s="4" customFormat="1" ht="12.75" customHeight="1" x14ac:dyDescent="0.25">
      <c r="A111" s="128">
        <v>5</v>
      </c>
      <c r="B111" s="129">
        <v>1</v>
      </c>
      <c r="C111" s="129">
        <v>1</v>
      </c>
      <c r="D111" s="129">
        <v>2</v>
      </c>
      <c r="E111" s="129"/>
      <c r="F111" s="129">
        <v>4</v>
      </c>
      <c r="G111" s="129">
        <v>1</v>
      </c>
      <c r="H111" s="129">
        <v>1</v>
      </c>
      <c r="I111" s="129"/>
      <c r="J111" s="129">
        <v>3</v>
      </c>
      <c r="K111" s="129">
        <v>1</v>
      </c>
      <c r="L111" s="129">
        <v>1</v>
      </c>
      <c r="M111" s="129">
        <v>1</v>
      </c>
      <c r="N111" s="129">
        <v>2</v>
      </c>
      <c r="O111" s="130"/>
      <c r="P111" s="125"/>
      <c r="Q111" s="128">
        <v>2</v>
      </c>
      <c r="R111" s="129">
        <v>2</v>
      </c>
      <c r="S111" s="129">
        <v>2</v>
      </c>
      <c r="T111" s="129">
        <v>1</v>
      </c>
      <c r="U111" s="129">
        <v>2</v>
      </c>
      <c r="V111" s="129">
        <v>1</v>
      </c>
      <c r="W111" s="129">
        <v>2</v>
      </c>
      <c r="X111" s="129">
        <v>2</v>
      </c>
      <c r="Y111" s="130">
        <v>2</v>
      </c>
      <c r="Z111" s="109"/>
      <c r="AA111" s="17"/>
      <c r="AB111" s="109"/>
      <c r="AC111" s="109"/>
      <c r="AD111" s="109"/>
      <c r="AF111" s="126"/>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G111" s="17"/>
      <c r="CH111" s="17"/>
      <c r="CI111" s="17"/>
      <c r="CJ111" s="17"/>
      <c r="CK111" s="17"/>
      <c r="CL111" s="17"/>
      <c r="CM111" s="17"/>
      <c r="CN111" s="17"/>
      <c r="CO111" s="17"/>
      <c r="CP111" s="17"/>
      <c r="CQ111" s="17"/>
    </row>
    <row r="112" spans="1:95" s="4" customFormat="1" ht="12.75" customHeight="1" x14ac:dyDescent="0.25">
      <c r="A112" s="84" t="s">
        <v>221</v>
      </c>
      <c r="B112" s="84" t="s">
        <v>222</v>
      </c>
      <c r="C112" s="104" t="s">
        <v>223</v>
      </c>
      <c r="D112" s="104" t="s">
        <v>224</v>
      </c>
      <c r="E112" s="104"/>
      <c r="F112" s="310" t="s">
        <v>225</v>
      </c>
      <c r="G112" s="104" t="s">
        <v>226</v>
      </c>
      <c r="H112" s="104" t="s">
        <v>227</v>
      </c>
      <c r="I112" s="104"/>
      <c r="J112" s="104">
        <v>3</v>
      </c>
      <c r="K112" s="104" t="s">
        <v>228</v>
      </c>
      <c r="L112" s="104" t="s">
        <v>229</v>
      </c>
      <c r="M112" s="104" t="s">
        <v>230</v>
      </c>
      <c r="N112" s="104" t="s">
        <v>231</v>
      </c>
      <c r="O112" s="83"/>
      <c r="Q112" s="84">
        <v>1</v>
      </c>
      <c r="R112" s="104">
        <v>2</v>
      </c>
      <c r="S112" s="104" t="s">
        <v>232</v>
      </c>
      <c r="T112" s="104" t="s">
        <v>233</v>
      </c>
      <c r="U112" s="104" t="s">
        <v>228</v>
      </c>
      <c r="V112" s="104" t="s">
        <v>229</v>
      </c>
      <c r="W112" s="104">
        <v>5</v>
      </c>
      <c r="X112" s="104">
        <v>6</v>
      </c>
      <c r="Y112" s="83">
        <v>7</v>
      </c>
      <c r="AA112" s="17"/>
      <c r="AF112" s="105"/>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G112" s="17"/>
      <c r="CH112" s="17"/>
      <c r="CI112" s="17"/>
      <c r="CJ112" s="17"/>
      <c r="CK112" s="17"/>
      <c r="CL112" s="17"/>
      <c r="CM112" s="17"/>
      <c r="CN112" s="17"/>
      <c r="CO112" s="17"/>
      <c r="CP112" s="17"/>
      <c r="CQ112" s="17"/>
    </row>
    <row r="113" spans="1:95" s="4" customFormat="1" ht="12.75" customHeight="1" x14ac:dyDescent="0.25">
      <c r="A113" s="301">
        <f>IF(J27&gt;24,5,IF(J27&gt;19,4,IF(J27&gt;14,3,IF(J27&gt;9,2,IF(J27&gt;4,1,0)))))</f>
        <v>0</v>
      </c>
      <c r="B113" s="302">
        <f>IF(V26&gt;0,1,0)</f>
        <v>0</v>
      </c>
      <c r="C113" s="304">
        <f>IF(J26="Yes",1,0)</f>
        <v>0</v>
      </c>
      <c r="D113" s="304">
        <f>IF(J28&gt;9,2,IF(J28&gt;4,1,IF(J28&lt;5,0)))</f>
        <v>0</v>
      </c>
      <c r="E113" s="107"/>
      <c r="F113" s="304">
        <f>IF(V25&gt;79%,4,IF(V25&gt;59%,3,IF(V25&gt;49%,2,IF(V25&gt;39%,1,0))))</f>
        <v>0</v>
      </c>
      <c r="G113" s="304">
        <f>IF(J32="Yes",1,0)</f>
        <v>0</v>
      </c>
      <c r="H113" s="304">
        <f>IF(J33="Yes",1,0)</f>
        <v>0</v>
      </c>
      <c r="I113" s="107"/>
      <c r="J113" s="304">
        <f>IF(R36&lt;&gt;"Sept.: None",3,IF(V36&lt;&gt;"October: None",3,IF(B37&lt;&gt;"Nov.: None",3,IF(F37=AF109,3,0))))</f>
        <v>0</v>
      </c>
      <c r="K113" s="304">
        <f>IF(J41="Yes",1,0)</f>
        <v>0</v>
      </c>
      <c r="L113" s="304">
        <f>IF(V41="Yes",1,0)</f>
        <v>0</v>
      </c>
      <c r="M113" s="304">
        <f>IF(AG92&gt;0,1,0)</f>
        <v>0</v>
      </c>
      <c r="N113" s="304">
        <f>IF(V48&gt;3,2,0)</f>
        <v>0</v>
      </c>
      <c r="O113" s="108"/>
      <c r="Q113" s="302">
        <f>IF(V53="Yes",2,0)</f>
        <v>0</v>
      </c>
      <c r="R113" s="304">
        <f>IF(V54="Yes",2,0)</f>
        <v>0</v>
      </c>
      <c r="S113" s="304">
        <f>IF(L59&gt;1,2,IF(L59=1,1,0))</f>
        <v>0</v>
      </c>
      <c r="T113" s="304">
        <f>IF(X57="Yes",1,0)</f>
        <v>0</v>
      </c>
      <c r="U113" s="308">
        <f>IF(L58&gt;1,2,IF(L58=1,1,0))</f>
        <v>0</v>
      </c>
      <c r="V113" s="304">
        <f>IF(W57="Yes",1,0)</f>
        <v>0</v>
      </c>
      <c r="W113" s="304">
        <f>IF(V28&gt;2,2,IF(V28&gt;0,1,0))</f>
        <v>0</v>
      </c>
      <c r="X113" s="304">
        <f>IF(V62&gt;4,2,IF(V62&gt;2,1,0))</f>
        <v>0</v>
      </c>
      <c r="Y113" s="309">
        <f>IF(Y16&gt;9,2,IF(Y16&gt;4,1,0))</f>
        <v>0</v>
      </c>
      <c r="AA113" s="17"/>
      <c r="AF113" s="105"/>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G113" s="17"/>
      <c r="CH113" s="17"/>
      <c r="CI113" s="17"/>
      <c r="CJ113" s="17"/>
      <c r="CK113" s="17"/>
      <c r="CL113" s="17"/>
      <c r="CM113" s="17"/>
      <c r="CN113" s="17"/>
      <c r="CO113" s="17"/>
      <c r="CP113" s="17"/>
      <c r="CQ113" s="17"/>
    </row>
    <row r="114" spans="1:95" s="3" customFormat="1" ht="12.75" customHeight="1" x14ac:dyDescent="0.25">
      <c r="A114" s="410" t="s">
        <v>236</v>
      </c>
      <c r="B114" s="410"/>
      <c r="C114" s="410"/>
      <c r="D114" s="410"/>
      <c r="E114" s="410"/>
      <c r="F114" s="410"/>
      <c r="G114" s="410"/>
      <c r="H114" s="410"/>
      <c r="I114" s="410"/>
      <c r="J114" s="410" t="s">
        <v>237</v>
      </c>
      <c r="K114" s="411"/>
      <c r="L114" s="411"/>
      <c r="M114" s="411"/>
      <c r="N114" s="411"/>
      <c r="O114" s="411"/>
      <c r="P114" s="411"/>
      <c r="Q114" s="411"/>
      <c r="R114" s="410" t="s">
        <v>219</v>
      </c>
      <c r="S114" s="410"/>
      <c r="T114" s="410"/>
      <c r="U114" s="410"/>
      <c r="V114" s="410"/>
      <c r="W114" s="410"/>
      <c r="X114" s="410"/>
      <c r="Y114" s="410"/>
      <c r="Z114" s="119"/>
      <c r="AA114" s="29"/>
      <c r="AB114" s="119"/>
      <c r="AC114" s="119"/>
      <c r="AD114" s="119"/>
      <c r="AF114" s="29"/>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29"/>
      <c r="BU114" s="29"/>
      <c r="BV114" s="29"/>
      <c r="BW114" s="29"/>
      <c r="BX114" s="29"/>
      <c r="BY114" s="29"/>
      <c r="BZ114" s="29"/>
      <c r="CA114" s="29"/>
      <c r="CB114" s="29"/>
      <c r="CC114" s="29"/>
      <c r="CD114" s="29"/>
      <c r="CE114" s="29"/>
      <c r="CG114" s="29"/>
      <c r="CH114" s="29"/>
      <c r="CI114" s="29"/>
      <c r="CJ114" s="29"/>
      <c r="CK114" s="29"/>
      <c r="CL114" s="29"/>
      <c r="CM114" s="29"/>
      <c r="CN114" s="29"/>
      <c r="CO114" s="29"/>
      <c r="CP114" s="29"/>
      <c r="CQ114" s="29"/>
    </row>
    <row r="115" spans="1:95" s="4" customFormat="1" ht="12.75" customHeight="1" x14ac:dyDescent="0.25">
      <c r="A115" s="128">
        <v>2</v>
      </c>
      <c r="B115" s="129">
        <v>1</v>
      </c>
      <c r="C115" s="129">
        <v>2</v>
      </c>
      <c r="D115" s="129">
        <v>2</v>
      </c>
      <c r="E115" s="129"/>
      <c r="F115" s="129">
        <v>1</v>
      </c>
      <c r="G115" s="129">
        <v>1</v>
      </c>
      <c r="H115" s="130"/>
      <c r="I115" s="109"/>
      <c r="J115" s="128">
        <v>2</v>
      </c>
      <c r="K115" s="129">
        <v>2</v>
      </c>
      <c r="L115" s="129">
        <v>2</v>
      </c>
      <c r="M115" s="129">
        <v>2</v>
      </c>
      <c r="N115" s="129">
        <v>2</v>
      </c>
      <c r="O115" s="129">
        <v>2</v>
      </c>
      <c r="P115" s="131"/>
      <c r="Q115" s="127"/>
      <c r="R115" s="128">
        <v>50</v>
      </c>
      <c r="S115" s="129">
        <v>60</v>
      </c>
      <c r="T115" s="130">
        <v>20</v>
      </c>
      <c r="U115" s="109"/>
      <c r="V115" s="109"/>
      <c r="W115" s="109"/>
      <c r="X115" s="446">
        <f>SUM(A111:Y111)+SUM(A115:T115)</f>
        <v>190</v>
      </c>
      <c r="Y115" s="446"/>
      <c r="Z115" s="109"/>
      <c r="AA115" s="17"/>
      <c r="AB115" s="109"/>
      <c r="AC115" s="109"/>
      <c r="AD115" s="109"/>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G115" s="17"/>
      <c r="CH115" s="17"/>
      <c r="CI115" s="17"/>
      <c r="CJ115" s="17"/>
      <c r="CK115" s="17"/>
      <c r="CL115" s="17"/>
      <c r="CM115" s="17"/>
      <c r="CN115" s="17"/>
      <c r="CO115" s="17"/>
      <c r="CP115" s="17"/>
      <c r="CQ115" s="17"/>
    </row>
    <row r="116" spans="1:95" s="4" customFormat="1" ht="12.75" customHeight="1" x14ac:dyDescent="0.25">
      <c r="A116" s="84">
        <v>1</v>
      </c>
      <c r="B116" s="84">
        <v>2</v>
      </c>
      <c r="C116" s="104" t="s">
        <v>232</v>
      </c>
      <c r="D116" s="104" t="s">
        <v>233</v>
      </c>
      <c r="E116" s="104"/>
      <c r="F116" s="104" t="s">
        <v>228</v>
      </c>
      <c r="G116" s="104" t="s">
        <v>229</v>
      </c>
      <c r="H116" s="83"/>
      <c r="J116" s="84">
        <v>1</v>
      </c>
      <c r="K116" s="104">
        <v>2</v>
      </c>
      <c r="L116" s="104">
        <v>3</v>
      </c>
      <c r="M116" s="104">
        <v>4</v>
      </c>
      <c r="N116" s="104">
        <v>5</v>
      </c>
      <c r="O116" s="104">
        <v>6</v>
      </c>
      <c r="P116" s="83"/>
      <c r="R116" s="84" t="s">
        <v>214</v>
      </c>
      <c r="S116" s="104" t="s">
        <v>215</v>
      </c>
      <c r="T116" s="83" t="s">
        <v>216</v>
      </c>
      <c r="AA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G116" s="17"/>
      <c r="CH116" s="17"/>
      <c r="CI116" s="17"/>
      <c r="CJ116" s="17"/>
      <c r="CK116" s="17"/>
      <c r="CL116" s="17"/>
      <c r="CM116" s="17"/>
      <c r="CN116" s="17"/>
      <c r="CO116" s="17"/>
      <c r="CP116" s="17"/>
      <c r="CQ116" s="17"/>
    </row>
    <row r="117" spans="1:95" s="4" customFormat="1" ht="12.75" customHeight="1" x14ac:dyDescent="0.25">
      <c r="A117" s="301">
        <f>IF(K66="Yes",2,0)</f>
        <v>0</v>
      </c>
      <c r="B117" s="302">
        <f>IF(V57="Yes",1,0)</f>
        <v>0</v>
      </c>
      <c r="C117" s="304">
        <f>IF(K67="Yes",2,0)</f>
        <v>0</v>
      </c>
      <c r="D117" s="304">
        <f>IF(V67="Yes",2,0)</f>
        <v>0</v>
      </c>
      <c r="E117" s="107"/>
      <c r="F117" s="304">
        <f>IF(K75="Yes",1,0)</f>
        <v>0</v>
      </c>
      <c r="G117" s="304">
        <f>IF(BM19&gt;1,1,IF(BM19&gt;0,1,0))</f>
        <v>0</v>
      </c>
      <c r="H117" s="108"/>
      <c r="J117" s="302">
        <f>IF(V80&gt;0.74,2,0)</f>
        <v>0</v>
      </c>
      <c r="K117" s="304">
        <f>IF(V81&gt;1,2,0)</f>
        <v>0</v>
      </c>
      <c r="L117" s="304">
        <f>IF(V82&gt;1,2,0)</f>
        <v>0</v>
      </c>
      <c r="M117" s="304">
        <f>IF(I20="Yes",2,0)</f>
        <v>0</v>
      </c>
      <c r="N117" s="304">
        <f>IF(V85&gt;0,2,0)</f>
        <v>0</v>
      </c>
      <c r="O117" s="304">
        <f>IF(V86="Yes",2,0)</f>
        <v>0</v>
      </c>
      <c r="P117" s="108"/>
      <c r="R117" s="323">
        <f>IF(D93&gt;49,50,IF(D93&lt;50,D93,0))</f>
        <v>0</v>
      </c>
      <c r="S117" s="322">
        <f>IF(U102&gt;59,60,IF(U102&lt;59,U102,0))</f>
        <v>0</v>
      </c>
      <c r="T117" s="321">
        <f>IF(W107&gt;19,20,IF(W107&gt;=0,W107,IF(W107="",0)))</f>
        <v>0</v>
      </c>
      <c r="AA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G117" s="17"/>
      <c r="CH117" s="17"/>
      <c r="CI117" s="17"/>
      <c r="CJ117" s="17"/>
      <c r="CK117" s="17"/>
      <c r="CL117" s="17"/>
      <c r="CM117" s="17"/>
      <c r="CN117" s="17"/>
      <c r="CO117" s="17"/>
      <c r="CP117" s="17"/>
      <c r="CQ117" s="17"/>
    </row>
    <row r="118" spans="1:95" s="3" customFormat="1" ht="12.75" customHeight="1" thickBot="1" x14ac:dyDescent="0.3">
      <c r="D118" s="412" t="s">
        <v>218</v>
      </c>
      <c r="E118" s="412"/>
      <c r="F118" s="412"/>
      <c r="G118" s="412"/>
      <c r="H118" s="412" t="s">
        <v>219</v>
      </c>
      <c r="I118" s="412"/>
      <c r="J118" s="412"/>
      <c r="AA118" s="29"/>
      <c r="AF118" s="29"/>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29"/>
      <c r="BU118" s="29"/>
      <c r="BV118" s="29"/>
      <c r="BW118" s="29"/>
      <c r="BX118" s="29"/>
      <c r="BY118" s="29"/>
      <c r="BZ118" s="29"/>
      <c r="CA118" s="29"/>
      <c r="CB118" s="29"/>
      <c r="CC118" s="29"/>
      <c r="CD118" s="29"/>
      <c r="CE118" s="29"/>
      <c r="CG118" s="29"/>
      <c r="CH118" s="29"/>
      <c r="CI118" s="29"/>
      <c r="CJ118" s="29"/>
      <c r="CK118" s="29"/>
      <c r="CL118" s="29"/>
      <c r="CM118" s="29"/>
      <c r="CN118" s="29"/>
      <c r="CO118" s="29"/>
      <c r="CP118" s="29"/>
      <c r="CQ118" s="29"/>
    </row>
    <row r="119" spans="1:95" s="3" customFormat="1" ht="12.75" customHeight="1" x14ac:dyDescent="0.25">
      <c r="A119" s="412" t="s">
        <v>213</v>
      </c>
      <c r="B119" s="412"/>
      <c r="C119" s="412"/>
      <c r="D119" s="109" t="s">
        <v>214</v>
      </c>
      <c r="E119" s="109" t="s">
        <v>215</v>
      </c>
      <c r="F119" s="109" t="s">
        <v>216</v>
      </c>
      <c r="G119" s="109" t="s">
        <v>217</v>
      </c>
      <c r="H119" s="109" t="s">
        <v>214</v>
      </c>
      <c r="I119" s="109" t="s">
        <v>215</v>
      </c>
      <c r="J119" s="109" t="s">
        <v>216</v>
      </c>
      <c r="K119" s="4"/>
      <c r="U119" s="414">
        <f>SUM(D121:J121)</f>
        <v>0</v>
      </c>
      <c r="V119" s="415"/>
      <c r="W119" s="415"/>
      <c r="X119" s="416"/>
      <c r="AA119" s="29"/>
      <c r="AF119" s="29"/>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29"/>
      <c r="BU119" s="29"/>
      <c r="BV119" s="29"/>
      <c r="BW119" s="29"/>
      <c r="BX119" s="29"/>
      <c r="BY119" s="29"/>
      <c r="BZ119" s="29"/>
      <c r="CA119" s="29"/>
      <c r="CB119" s="29"/>
      <c r="CC119" s="29"/>
      <c r="CD119" s="29"/>
      <c r="CE119" s="29"/>
      <c r="CG119" s="29"/>
      <c r="CH119" s="29"/>
      <c r="CI119" s="29"/>
      <c r="CJ119" s="29"/>
      <c r="CK119" s="29"/>
      <c r="CL119" s="29"/>
      <c r="CM119" s="29"/>
      <c r="CN119" s="29"/>
      <c r="CO119" s="29"/>
      <c r="CP119" s="29"/>
      <c r="CQ119" s="29"/>
    </row>
    <row r="120" spans="1:95" s="3" customFormat="1" ht="12.75" customHeight="1" x14ac:dyDescent="0.25">
      <c r="A120" s="412" t="s">
        <v>220</v>
      </c>
      <c r="B120" s="412"/>
      <c r="C120" s="412"/>
      <c r="D120" s="110">
        <v>23</v>
      </c>
      <c r="E120" s="111">
        <v>16</v>
      </c>
      <c r="F120" s="111">
        <v>9</v>
      </c>
      <c r="G120" s="111">
        <v>12</v>
      </c>
      <c r="H120" s="111">
        <v>50</v>
      </c>
      <c r="I120" s="111">
        <v>60</v>
      </c>
      <c r="J120" s="111">
        <v>20</v>
      </c>
      <c r="K120" s="112">
        <f>SUM(D120:J120)</f>
        <v>190</v>
      </c>
      <c r="N120" s="3" t="s">
        <v>628</v>
      </c>
      <c r="U120" s="417"/>
      <c r="V120" s="418"/>
      <c r="W120" s="418"/>
      <c r="X120" s="419"/>
      <c r="AA120" s="29"/>
      <c r="AF120" s="29"/>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29"/>
      <c r="BU120" s="29"/>
      <c r="BV120" s="29"/>
      <c r="BW120" s="29"/>
      <c r="BX120" s="29"/>
      <c r="BY120" s="29"/>
      <c r="BZ120" s="29"/>
      <c r="CA120" s="29"/>
      <c r="CB120" s="29"/>
      <c r="CC120" s="29"/>
      <c r="CD120" s="29"/>
      <c r="CE120" s="29"/>
      <c r="CG120" s="29"/>
      <c r="CH120" s="29"/>
      <c r="CI120" s="29"/>
      <c r="CJ120" s="29"/>
      <c r="CK120" s="29"/>
      <c r="CL120" s="29"/>
      <c r="CM120" s="29"/>
      <c r="CN120" s="29"/>
      <c r="CO120" s="29"/>
      <c r="CP120" s="29"/>
      <c r="CQ120" s="29"/>
    </row>
    <row r="121" spans="1:95" ht="12.75" customHeight="1" thickBot="1" x14ac:dyDescent="0.3">
      <c r="A121" s="412" t="s">
        <v>238</v>
      </c>
      <c r="B121" s="413"/>
      <c r="C121" s="413"/>
      <c r="D121" s="324">
        <f>SUM(A113:O113)</f>
        <v>0</v>
      </c>
      <c r="E121" s="319">
        <f>SUM(Q113:Y113)</f>
        <v>0</v>
      </c>
      <c r="F121" s="319">
        <f>SUM(A117:H117)</f>
        <v>0</v>
      </c>
      <c r="G121" s="319">
        <f>SUM(J117:P117)</f>
        <v>0</v>
      </c>
      <c r="H121" s="319">
        <f>R117</f>
        <v>0</v>
      </c>
      <c r="I121" s="319">
        <f>S117</f>
        <v>0</v>
      </c>
      <c r="J121" s="319">
        <f>T117</f>
        <v>0</v>
      </c>
      <c r="K121" s="325">
        <f>SUM(D121:J121)</f>
        <v>0</v>
      </c>
      <c r="L121" s="3"/>
      <c r="N121" s="391" t="str">
        <f>H19</f>
        <v>Task 1</v>
      </c>
      <c r="O121" s="391"/>
      <c r="P121" s="391"/>
      <c r="Q121" s="391"/>
      <c r="U121" s="420"/>
      <c r="V121" s="421"/>
      <c r="W121" s="421"/>
      <c r="X121" s="422"/>
    </row>
    <row r="123" spans="1:95" s="3" customFormat="1" ht="12.75" customHeight="1" x14ac:dyDescent="0.25">
      <c r="V123" s="89"/>
      <c r="W123" s="89"/>
      <c r="X123" s="89"/>
      <c r="AF123" s="29"/>
      <c r="CG123" s="17"/>
      <c r="CH123" s="29"/>
      <c r="CI123" s="29"/>
      <c r="CJ123" s="29"/>
      <c r="CK123" s="29"/>
      <c r="CL123" s="29"/>
      <c r="CM123" s="29"/>
      <c r="CN123" s="29"/>
      <c r="CO123" s="29"/>
      <c r="CP123" s="29"/>
      <c r="CQ123" s="29"/>
    </row>
    <row r="124" spans="1:95" s="45" customFormat="1" ht="12.75" customHeight="1" x14ac:dyDescent="0.25">
      <c r="V124" s="113"/>
      <c r="W124" s="113"/>
      <c r="X124" s="113"/>
      <c r="AF124" s="86"/>
      <c r="CG124" s="20"/>
      <c r="CH124" s="86"/>
      <c r="CI124" s="86"/>
      <c r="CJ124" s="86"/>
      <c r="CK124" s="86"/>
      <c r="CL124" s="86"/>
      <c r="CM124" s="86"/>
      <c r="CN124" s="86"/>
      <c r="CO124" s="86"/>
      <c r="CP124" s="86"/>
      <c r="CQ124" s="86"/>
    </row>
    <row r="125" spans="1:95" s="3" customFormat="1" ht="12.75" customHeight="1" x14ac:dyDescent="0.25">
      <c r="V125" s="89"/>
      <c r="W125" s="89"/>
      <c r="X125" s="89"/>
      <c r="AF125" s="29"/>
      <c r="CG125" s="29"/>
      <c r="CH125" s="29"/>
      <c r="CI125" s="29"/>
      <c r="CJ125" s="29"/>
      <c r="CK125" s="29"/>
      <c r="CL125" s="29"/>
      <c r="CM125" s="29"/>
      <c r="CN125" s="29"/>
      <c r="CO125" s="29"/>
      <c r="CP125" s="29"/>
      <c r="CQ125" s="29"/>
    </row>
    <row r="126" spans="1:95" s="3" customFormat="1" ht="12.75" customHeight="1" x14ac:dyDescent="0.25">
      <c r="V126" s="89"/>
      <c r="W126" s="89"/>
      <c r="X126" s="89"/>
      <c r="AF126" s="29"/>
      <c r="CG126" s="29"/>
      <c r="CH126" s="29"/>
      <c r="CI126" s="29"/>
      <c r="CJ126" s="29"/>
      <c r="CK126" s="29"/>
      <c r="CL126" s="29"/>
      <c r="CM126" s="29"/>
      <c r="CN126" s="29"/>
      <c r="CO126" s="29"/>
      <c r="CP126" s="29"/>
      <c r="CQ126" s="29"/>
    </row>
    <row r="127" spans="1:95" s="3" customFormat="1" ht="12.75" customHeight="1" x14ac:dyDescent="0.25">
      <c r="AF127" s="29"/>
      <c r="CG127" s="29"/>
      <c r="CH127" s="29"/>
      <c r="CI127" s="29"/>
      <c r="CJ127" s="29"/>
      <c r="CK127" s="29"/>
      <c r="CL127" s="29"/>
      <c r="CM127" s="29"/>
      <c r="CN127" s="29"/>
      <c r="CO127" s="29"/>
      <c r="CP127" s="29"/>
      <c r="CQ127" s="29"/>
    </row>
    <row r="128" spans="1:95" s="3" customFormat="1" ht="12.75" customHeight="1" x14ac:dyDescent="0.25">
      <c r="AF128" s="29"/>
      <c r="CG128" s="100"/>
      <c r="CH128" s="29"/>
      <c r="CI128" s="29"/>
      <c r="CJ128" s="29"/>
      <c r="CK128" s="29"/>
      <c r="CL128" s="29"/>
      <c r="CM128" s="29"/>
      <c r="CN128" s="29"/>
      <c r="CO128" s="29"/>
      <c r="CP128" s="29"/>
      <c r="CQ128" s="29"/>
    </row>
    <row r="129" spans="32:95" s="3" customFormat="1" ht="12" x14ac:dyDescent="0.25">
      <c r="AF129" s="29"/>
      <c r="CG129" s="29"/>
      <c r="CH129" s="29"/>
      <c r="CI129" s="29"/>
      <c r="CJ129" s="29"/>
      <c r="CK129" s="29"/>
      <c r="CL129" s="29"/>
      <c r="CM129" s="29"/>
      <c r="CN129" s="29"/>
      <c r="CO129" s="29"/>
      <c r="CP129" s="29"/>
      <c r="CQ129" s="29"/>
    </row>
    <row r="140" spans="32:95" x14ac:dyDescent="0.25">
      <c r="AG140" s="29"/>
      <c r="BT140" s="17"/>
    </row>
    <row r="141" spans="32:95" x14ac:dyDescent="0.25">
      <c r="AG141" s="29"/>
      <c r="BT141" s="17"/>
    </row>
  </sheetData>
  <sheetProtection algorithmName="SHA-512" hashValue="mp4LTocebjlUAuK93Uh5kkEDtuNU36ZwBlbj5Bj/UCTW0/fbcUSbSlIENwwH4HGgqZQBS/aUDVj8xjHp480APA==" saltValue="KNJqqBXJK+7rsN+gXILYGQ==" spinCount="100000" sheet="1" formatCells="0" formatColumns="0" formatRows="0" selectLockedCells="1" autoFilter="0" pivotTables="0"/>
  <mergeCells count="257">
    <mergeCell ref="BK19:BL19"/>
    <mergeCell ref="N121:Q121"/>
    <mergeCell ref="Q7:R7"/>
    <mergeCell ref="J7:P7"/>
    <mergeCell ref="G7:I7"/>
    <mergeCell ref="V81:X81"/>
    <mergeCell ref="B75:J75"/>
    <mergeCell ref="N76:U76"/>
    <mergeCell ref="K76:M76"/>
    <mergeCell ref="V76:X76"/>
    <mergeCell ref="B80:U80"/>
    <mergeCell ref="B81:U81"/>
    <mergeCell ref="A9:H9"/>
    <mergeCell ref="A15:Y15"/>
    <mergeCell ref="M20:V20"/>
    <mergeCell ref="U16:V16"/>
    <mergeCell ref="N16:P16"/>
    <mergeCell ref="I16:K16"/>
    <mergeCell ref="V71:X71"/>
    <mergeCell ref="A73:U73"/>
    <mergeCell ref="A74:Y74"/>
    <mergeCell ref="B7:F7"/>
    <mergeCell ref="A18:Y18"/>
    <mergeCell ref="X115:Y115"/>
    <mergeCell ref="AA1:AA3"/>
    <mergeCell ref="AA5:AA16"/>
    <mergeCell ref="AA18:AA22"/>
    <mergeCell ref="AA23:AA28"/>
    <mergeCell ref="A1:V1"/>
    <mergeCell ref="U12:Y12"/>
    <mergeCell ref="S7:U7"/>
    <mergeCell ref="X7:Y7"/>
    <mergeCell ref="A5:Y5"/>
    <mergeCell ref="A4:Y4"/>
    <mergeCell ref="S9:T9"/>
    <mergeCell ref="V9:Y9"/>
    <mergeCell ref="J9:O9"/>
    <mergeCell ref="J8:O8"/>
    <mergeCell ref="A11:Y11"/>
    <mergeCell ref="L16:M16"/>
    <mergeCell ref="A13:F13"/>
    <mergeCell ref="A24:Y24"/>
    <mergeCell ref="A8:H8"/>
    <mergeCell ref="S8:T8"/>
    <mergeCell ref="V8:Y8"/>
    <mergeCell ref="V7:W7"/>
    <mergeCell ref="O12:T12"/>
    <mergeCell ref="A16:F16"/>
    <mergeCell ref="J114:Q114"/>
    <mergeCell ref="B76:J76"/>
    <mergeCell ref="A121:C121"/>
    <mergeCell ref="U119:X121"/>
    <mergeCell ref="D118:G118"/>
    <mergeCell ref="H118:J118"/>
    <mergeCell ref="D106:F106"/>
    <mergeCell ref="R114:Y114"/>
    <mergeCell ref="A107:C107"/>
    <mergeCell ref="A90:Y90"/>
    <mergeCell ref="B85:U85"/>
    <mergeCell ref="W106:Y106"/>
    <mergeCell ref="V85:X85"/>
    <mergeCell ref="V88:X88"/>
    <mergeCell ref="V87:X87"/>
    <mergeCell ref="B87:U87"/>
    <mergeCell ref="A119:C119"/>
    <mergeCell ref="A120:C120"/>
    <mergeCell ref="A110:O110"/>
    <mergeCell ref="Q110:Y110"/>
    <mergeCell ref="A109:Y109"/>
    <mergeCell ref="A114:I114"/>
    <mergeCell ref="Q102:T102"/>
    <mergeCell ref="S107:U107"/>
    <mergeCell ref="A101:Y101"/>
    <mergeCell ref="W107:Y107"/>
    <mergeCell ref="H107:M107"/>
    <mergeCell ref="D107:F107"/>
    <mergeCell ref="A100:Y100"/>
    <mergeCell ref="J48:L48"/>
    <mergeCell ref="A78:Y78"/>
    <mergeCell ref="K75:M75"/>
    <mergeCell ref="A79:Y79"/>
    <mergeCell ref="V80:X80"/>
    <mergeCell ref="B82:U82"/>
    <mergeCell ref="V82:X82"/>
    <mergeCell ref="A106:C106"/>
    <mergeCell ref="N107:P107"/>
    <mergeCell ref="H106:V106"/>
    <mergeCell ref="B102:C102"/>
    <mergeCell ref="D102:F102"/>
    <mergeCell ref="A104:Y104"/>
    <mergeCell ref="Q93:S93"/>
    <mergeCell ref="D98:F98"/>
    <mergeCell ref="N94:V94"/>
    <mergeCell ref="M98:P98"/>
    <mergeCell ref="B88:U88"/>
    <mergeCell ref="B98:C98"/>
    <mergeCell ref="J98:L98"/>
    <mergeCell ref="G98:I98"/>
    <mergeCell ref="J94:L94"/>
    <mergeCell ref="Q98:S98"/>
    <mergeCell ref="D94:I94"/>
    <mergeCell ref="I20:J20"/>
    <mergeCell ref="D95:I95"/>
    <mergeCell ref="G93:I93"/>
    <mergeCell ref="N93:P93"/>
    <mergeCell ref="N32:U32"/>
    <mergeCell ref="J28:L28"/>
    <mergeCell ref="U93:V93"/>
    <mergeCell ref="J93:L93"/>
    <mergeCell ref="D93:F93"/>
    <mergeCell ref="V48:X48"/>
    <mergeCell ref="V53:X53"/>
    <mergeCell ref="V54:X54"/>
    <mergeCell ref="S49:X49"/>
    <mergeCell ref="F49:O49"/>
    <mergeCell ref="B54:U54"/>
    <mergeCell ref="B53:U53"/>
    <mergeCell ref="B57:J57"/>
    <mergeCell ref="B48:I48"/>
    <mergeCell ref="V67:X67"/>
    <mergeCell ref="V66:X66"/>
    <mergeCell ref="B86:U86"/>
    <mergeCell ref="A52:Y52"/>
    <mergeCell ref="A51:Y51"/>
    <mergeCell ref="V43:X43"/>
    <mergeCell ref="A45:Y45"/>
    <mergeCell ref="A84:Y84"/>
    <mergeCell ref="N43:U43"/>
    <mergeCell ref="O57:U57"/>
    <mergeCell ref="O58:U58"/>
    <mergeCell ref="H62:J62"/>
    <mergeCell ref="B59:J59"/>
    <mergeCell ref="B58:J58"/>
    <mergeCell ref="J43:L43"/>
    <mergeCell ref="G43:I43"/>
    <mergeCell ref="B43:C43"/>
    <mergeCell ref="M48:U48"/>
    <mergeCell ref="B47:E47"/>
    <mergeCell ref="V47:X47"/>
    <mergeCell ref="J41:L41"/>
    <mergeCell ref="B26:I26"/>
    <mergeCell ref="A23:Y23"/>
    <mergeCell ref="A31:Y31"/>
    <mergeCell ref="W16:X16"/>
    <mergeCell ref="S16:T16"/>
    <mergeCell ref="F47:H47"/>
    <mergeCell ref="L47:Q47"/>
    <mergeCell ref="R47:U47"/>
    <mergeCell ref="V28:X28"/>
    <mergeCell ref="V42:X42"/>
    <mergeCell ref="B42:I42"/>
    <mergeCell ref="N42:U42"/>
    <mergeCell ref="H13:M13"/>
    <mergeCell ref="B32:I32"/>
    <mergeCell ref="J37:L37"/>
    <mergeCell ref="V32:X32"/>
    <mergeCell ref="J32:L32"/>
    <mergeCell ref="N28:U28"/>
    <mergeCell ref="A19:G19"/>
    <mergeCell ref="V13:Y13"/>
    <mergeCell ref="O13:T13"/>
    <mergeCell ref="G16:H16"/>
    <mergeCell ref="Q16:R16"/>
    <mergeCell ref="V26:X26"/>
    <mergeCell ref="B27:I27"/>
    <mergeCell ref="W20:X20"/>
    <mergeCell ref="A20:H20"/>
    <mergeCell ref="N27:U27"/>
    <mergeCell ref="J36:L36"/>
    <mergeCell ref="H19:Y19"/>
    <mergeCell ref="H12:M12"/>
    <mergeCell ref="A12:F12"/>
    <mergeCell ref="A91:Y91"/>
    <mergeCell ref="A39:Y39"/>
    <mergeCell ref="J42:L42"/>
    <mergeCell ref="V41:X41"/>
    <mergeCell ref="B41:I41"/>
    <mergeCell ref="N41:U41"/>
    <mergeCell ref="V62:X62"/>
    <mergeCell ref="K71:M71"/>
    <mergeCell ref="O71:U71"/>
    <mergeCell ref="B71:J71"/>
    <mergeCell ref="A66:J66"/>
    <mergeCell ref="A67:J67"/>
    <mergeCell ref="K67:M67"/>
    <mergeCell ref="K66:M66"/>
    <mergeCell ref="A69:Y69"/>
    <mergeCell ref="A61:Y61"/>
    <mergeCell ref="B62:D62"/>
    <mergeCell ref="N33:U33"/>
    <mergeCell ref="N25:U25"/>
    <mergeCell ref="N26:U26"/>
    <mergeCell ref="V25:X25"/>
    <mergeCell ref="B25:I25"/>
    <mergeCell ref="W95:Y95"/>
    <mergeCell ref="W93:Y93"/>
    <mergeCell ref="W94:Y94"/>
    <mergeCell ref="A92:Y92"/>
    <mergeCell ref="A97:Y97"/>
    <mergeCell ref="J95:L95"/>
    <mergeCell ref="P95:V95"/>
    <mergeCell ref="A56:Y56"/>
    <mergeCell ref="B93:C93"/>
    <mergeCell ref="L58:M58"/>
    <mergeCell ref="O59:U59"/>
    <mergeCell ref="L59:M59"/>
    <mergeCell ref="L57:M57"/>
    <mergeCell ref="B72:J72"/>
    <mergeCell ref="A65:Y65"/>
    <mergeCell ref="O62:U62"/>
    <mergeCell ref="A70:Y70"/>
    <mergeCell ref="K62:M62"/>
    <mergeCell ref="A64:Y64"/>
    <mergeCell ref="O66:U66"/>
    <mergeCell ref="O67:U67"/>
    <mergeCell ref="E62:G62"/>
    <mergeCell ref="V86:X86"/>
    <mergeCell ref="V58:X58"/>
    <mergeCell ref="BN22:BN23"/>
    <mergeCell ref="BO22:BO23"/>
    <mergeCell ref="V33:X33"/>
    <mergeCell ref="B33:I33"/>
    <mergeCell ref="V37:X37"/>
    <mergeCell ref="V36:X36"/>
    <mergeCell ref="R37:T37"/>
    <mergeCell ref="A35:Y35"/>
    <mergeCell ref="N37:P37"/>
    <mergeCell ref="B36:D36"/>
    <mergeCell ref="F36:H36"/>
    <mergeCell ref="F37:H37"/>
    <mergeCell ref="A22:Y22"/>
    <mergeCell ref="BI22:BJ22"/>
    <mergeCell ref="AA30:AA36"/>
    <mergeCell ref="BQ22:BQ23"/>
    <mergeCell ref="BL22:BL23"/>
    <mergeCell ref="A40:I40"/>
    <mergeCell ref="N40:R40"/>
    <mergeCell ref="V40:X40"/>
    <mergeCell ref="BG22:BH22"/>
    <mergeCell ref="B49:E49"/>
    <mergeCell ref="P49:R49"/>
    <mergeCell ref="A46:B46"/>
    <mergeCell ref="E46:F46"/>
    <mergeCell ref="I46:J46"/>
    <mergeCell ref="M46:N46"/>
    <mergeCell ref="Q46:R46"/>
    <mergeCell ref="U46:V46"/>
    <mergeCell ref="N36:P36"/>
    <mergeCell ref="R36:T36"/>
    <mergeCell ref="B37:D37"/>
    <mergeCell ref="B28:I28"/>
    <mergeCell ref="J26:L26"/>
    <mergeCell ref="V27:X27"/>
    <mergeCell ref="J25:L25"/>
    <mergeCell ref="J27:L27"/>
    <mergeCell ref="A30:Y30"/>
    <mergeCell ref="J33:L33"/>
  </mergeCells>
  <phoneticPr fontId="1" type="noConversion"/>
  <conditionalFormatting sqref="Y16:Z16 AB16:AD16">
    <cfRule type="cellIs" dxfId="1" priority="6" stopIfTrue="1" operator="greaterThan">
      <formula>0</formula>
    </cfRule>
    <cfRule type="cellIs" dxfId="0" priority="7" stopIfTrue="1" operator="lessThanOrEqual">
      <formula>0</formula>
    </cfRule>
  </conditionalFormatting>
  <dataValidations xWindow="1029" yWindow="933" count="1">
    <dataValidation type="list" allowBlank="1" showInputMessage="1" showErrorMessage="1" errorTitle="Must respond" promptTitle="Input Needed" prompt="Please select one" sqref="J32:L32" xr:uid="{00000000-0002-0000-0600-000000000000}">
      <formula1>$AF$72:$AF$73</formula1>
    </dataValidation>
  </dataValidations>
  <pageMargins left="0.5" right="0.5" top="0.5" bottom="0.75" header="0.5" footer="0.5"/>
  <pageSetup scale="95" orientation="portrait" horizontalDpi="4294967293" verticalDpi="300" r:id="rId1"/>
  <headerFooter alignWithMargins="0">
    <oddFooter>&amp;L&amp;"Goudy Old Style,Regular"Club Annual Achievement Report&amp;C&amp;"Goudy Old Style,Regular"Page &amp;P of &amp;N</oddFooter>
  </headerFooter>
  <rowBreaks count="1" manualBreakCount="1">
    <brk id="62"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F342"/>
  <sheetViews>
    <sheetView showGridLines="0" tabSelected="1" view="pageBreakPreview" zoomScale="238" zoomScaleNormal="75" zoomScaleSheetLayoutView="238" workbookViewId="0">
      <selection activeCell="G16" sqref="G16"/>
    </sheetView>
  </sheetViews>
  <sheetFormatPr defaultRowHeight="13.5" x14ac:dyDescent="0.25"/>
  <cols>
    <col min="1" max="1" width="4.42578125" style="2" customWidth="1"/>
    <col min="2" max="2" width="10" style="2" bestFit="1" customWidth="1"/>
    <col min="3" max="3" width="7.42578125" style="2" customWidth="1"/>
    <col min="4" max="4" width="52" style="2" customWidth="1"/>
    <col min="5" max="5" width="10.28515625" style="2" bestFit="1" customWidth="1"/>
    <col min="6" max="6" width="12.7109375" style="2" bestFit="1" customWidth="1"/>
    <col min="7" max="16384" width="9.140625" style="2"/>
  </cols>
  <sheetData>
    <row r="1" spans="1:6" ht="24" customHeight="1" x14ac:dyDescent="0.3">
      <c r="A1" s="382"/>
      <c r="B1" s="382"/>
      <c r="C1" s="382"/>
      <c r="D1" s="382"/>
      <c r="E1" s="382"/>
      <c r="F1" s="382"/>
    </row>
    <row r="2" spans="1:6" x14ac:dyDescent="0.25">
      <c r="A2" s="449" t="str">
        <f>'Annual Report'!A5</f>
        <v>Task 1</v>
      </c>
      <c r="B2" s="450"/>
      <c r="C2" s="450"/>
      <c r="D2" s="450"/>
      <c r="E2" s="70" t="s">
        <v>208</v>
      </c>
      <c r="F2" s="71" t="str">
        <f>IF('Annual Report'!J7="Input","From Roster",'Annual Report'!J7)</f>
        <v>Task 1</v>
      </c>
    </row>
    <row r="3" spans="1:6" x14ac:dyDescent="0.25">
      <c r="A3" s="76"/>
      <c r="B3"/>
      <c r="C3"/>
      <c r="D3"/>
      <c r="E3" s="70" t="s">
        <v>3</v>
      </c>
      <c r="F3" s="72" t="str">
        <f>IF('Annual Report'!S7="Input","From Roster",'Annual Report'!S7)</f>
        <v>Task 1</v>
      </c>
    </row>
    <row r="4" spans="1:6" x14ac:dyDescent="0.25">
      <c r="A4" s="2" t="s">
        <v>12</v>
      </c>
      <c r="B4" s="451" t="str">
        <f>'Annual Report'!$B$7</f>
        <v>2019-2020</v>
      </c>
      <c r="C4" s="452"/>
      <c r="E4" s="70" t="s">
        <v>4</v>
      </c>
      <c r="F4" s="71" t="str">
        <f>IF('Annual Report'!X7="Input","From Roster",'Annual Report'!X7)</f>
        <v>Task 1</v>
      </c>
    </row>
    <row r="5" spans="1:6" ht="3" customHeight="1" x14ac:dyDescent="0.25"/>
    <row r="6" spans="1:6" x14ac:dyDescent="0.25">
      <c r="A6" s="74" t="s">
        <v>179</v>
      </c>
      <c r="B6" s="73"/>
      <c r="C6" s="73"/>
      <c r="D6" s="73"/>
      <c r="E6" s="73"/>
      <c r="F6" s="73"/>
    </row>
    <row r="7" spans="1:6" ht="30.75" customHeight="1" x14ac:dyDescent="0.25">
      <c r="A7" s="456" t="s">
        <v>664</v>
      </c>
      <c r="B7" s="456"/>
      <c r="C7" s="456"/>
      <c r="D7" s="456"/>
      <c r="E7" s="456"/>
      <c r="F7" s="456"/>
    </row>
    <row r="8" spans="1:6" x14ac:dyDescent="0.25">
      <c r="A8" s="456"/>
      <c r="B8" s="456"/>
      <c r="C8" s="456"/>
      <c r="D8" s="456"/>
      <c r="E8" s="456"/>
      <c r="F8" s="456"/>
    </row>
    <row r="9" spans="1:6" x14ac:dyDescent="0.25">
      <c r="A9" s="456"/>
      <c r="B9" s="456"/>
      <c r="C9" s="456"/>
      <c r="D9" s="456"/>
      <c r="E9" s="456"/>
      <c r="F9" s="456"/>
    </row>
    <row r="10" spans="1:6" x14ac:dyDescent="0.25">
      <c r="A10" s="456"/>
      <c r="B10" s="456"/>
      <c r="C10" s="456"/>
      <c r="D10" s="456"/>
      <c r="E10" s="456"/>
      <c r="F10" s="456"/>
    </row>
    <row r="11" spans="1:6" x14ac:dyDescent="0.25">
      <c r="A11" s="456"/>
      <c r="B11" s="456"/>
      <c r="C11" s="456"/>
      <c r="D11" s="456"/>
      <c r="E11" s="456"/>
      <c r="F11" s="456"/>
    </row>
    <row r="12" spans="1:6" ht="14.25" customHeight="1" x14ac:dyDescent="0.25">
      <c r="A12" s="154"/>
      <c r="B12" s="453" t="s">
        <v>663</v>
      </c>
      <c r="C12" s="454"/>
      <c r="D12" s="454"/>
      <c r="E12" s="455"/>
      <c r="F12" s="154"/>
    </row>
    <row r="13" spans="1:6" ht="15.75" customHeight="1" x14ac:dyDescent="0.25">
      <c r="A13" s="447"/>
      <c r="B13" s="447"/>
      <c r="C13" s="447"/>
      <c r="D13" s="447"/>
      <c r="E13" s="447"/>
      <c r="F13" s="447"/>
    </row>
    <row r="14" spans="1:6" ht="18.75" customHeight="1" x14ac:dyDescent="0.25">
      <c r="A14" s="154"/>
      <c r="B14" s="154"/>
      <c r="C14" s="154"/>
      <c r="D14" s="171" t="s">
        <v>527</v>
      </c>
      <c r="F14" s="170">
        <f>F341</f>
        <v>0</v>
      </c>
    </row>
    <row r="15" spans="1:6" x14ac:dyDescent="0.25">
      <c r="A15" s="19" t="s">
        <v>5</v>
      </c>
      <c r="B15" s="75" t="s">
        <v>11</v>
      </c>
      <c r="C15" s="19" t="s">
        <v>12</v>
      </c>
      <c r="D15" s="19" t="s">
        <v>192</v>
      </c>
      <c r="E15" s="19" t="s">
        <v>193</v>
      </c>
      <c r="F15" s="19" t="s">
        <v>162</v>
      </c>
    </row>
    <row r="16" spans="1:6" s="85" customFormat="1" ht="12" x14ac:dyDescent="0.25">
      <c r="A16" s="115">
        <v>1</v>
      </c>
      <c r="B16" s="4" t="str">
        <f>Mar!$B$7</f>
        <v>March</v>
      </c>
      <c r="C16" s="114" t="str">
        <f>IF(Mar!$G$7="Input","From MRF",Mar!$G$7)</f>
        <v>2019-2020</v>
      </c>
      <c r="D16" s="14" t="str">
        <f>IF(Mar!B41="","From MRF",Mar!B41)</f>
        <v>From MRF</v>
      </c>
      <c r="E16" s="87">
        <f>Mar!I41</f>
        <v>0</v>
      </c>
      <c r="F16" s="87">
        <f>Mar!H41</f>
        <v>0</v>
      </c>
    </row>
    <row r="17" spans="1:6" s="85" customFormat="1" ht="12" x14ac:dyDescent="0.25">
      <c r="A17" s="115">
        <f>SUM(A16)+1</f>
        <v>2</v>
      </c>
      <c r="B17" s="4" t="str">
        <f>Mar!$B$7</f>
        <v>March</v>
      </c>
      <c r="C17" s="114" t="str">
        <f>IF(Mar!$G$7="Input","From MRF",Mar!$G$7)</f>
        <v>2019-2020</v>
      </c>
      <c r="D17" s="14" t="str">
        <f>IF(Mar!B42="","From MRF",Mar!B42)</f>
        <v>From MRF</v>
      </c>
      <c r="E17" s="87">
        <f>Mar!I42</f>
        <v>0</v>
      </c>
      <c r="F17" s="87">
        <f>Mar!H42</f>
        <v>0</v>
      </c>
    </row>
    <row r="18" spans="1:6" s="85" customFormat="1" ht="12" x14ac:dyDescent="0.25">
      <c r="A18" s="115">
        <f t="shared" ref="A18:A40" si="0">SUM(A17)+1</f>
        <v>3</v>
      </c>
      <c r="B18" s="4" t="str">
        <f>Mar!$B$7</f>
        <v>March</v>
      </c>
      <c r="C18" s="114" t="str">
        <f>IF(Mar!$G$7="Input","From MRF",Mar!$G$7)</f>
        <v>2019-2020</v>
      </c>
      <c r="D18" s="14" t="str">
        <f>IF(Mar!B43="","From MRF",Mar!B43)</f>
        <v>From MRF</v>
      </c>
      <c r="E18" s="87">
        <f>Mar!I43</f>
        <v>0</v>
      </c>
      <c r="F18" s="87">
        <f>Mar!H43</f>
        <v>0</v>
      </c>
    </row>
    <row r="19" spans="1:6" s="85" customFormat="1" ht="12" x14ac:dyDescent="0.25">
      <c r="A19" s="115">
        <f t="shared" si="0"/>
        <v>4</v>
      </c>
      <c r="B19" s="4" t="str">
        <f>Mar!$B$7</f>
        <v>March</v>
      </c>
      <c r="C19" s="114" t="str">
        <f>IF(Mar!$G$7="Input","From MRF",Mar!$G$7)</f>
        <v>2019-2020</v>
      </c>
      <c r="D19" s="14" t="str">
        <f>IF(Mar!B44="","From MRF",Mar!B44)</f>
        <v>From MRF</v>
      </c>
      <c r="E19" s="87">
        <f>Mar!I44</f>
        <v>0</v>
      </c>
      <c r="F19" s="87">
        <f>Mar!H44</f>
        <v>0</v>
      </c>
    </row>
    <row r="20" spans="1:6" s="85" customFormat="1" ht="12" x14ac:dyDescent="0.25">
      <c r="A20" s="115">
        <f t="shared" si="0"/>
        <v>5</v>
      </c>
      <c r="B20" s="4" t="str">
        <f>Mar!$B$7</f>
        <v>March</v>
      </c>
      <c r="C20" s="114" t="str">
        <f>IF(Mar!$G$7="Input","From MRF",Mar!$G$7)</f>
        <v>2019-2020</v>
      </c>
      <c r="D20" s="14" t="str">
        <f>IF(Mar!B45="","From MRF",Mar!B45)</f>
        <v>From MRF</v>
      </c>
      <c r="E20" s="87">
        <f>Mar!I45</f>
        <v>0</v>
      </c>
      <c r="F20" s="87">
        <f>Mar!H45</f>
        <v>0</v>
      </c>
    </row>
    <row r="21" spans="1:6" s="85" customFormat="1" ht="12" x14ac:dyDescent="0.25">
      <c r="A21" s="115">
        <f t="shared" si="0"/>
        <v>6</v>
      </c>
      <c r="B21" s="4" t="str">
        <f>Mar!$B$7</f>
        <v>March</v>
      </c>
      <c r="C21" s="114" t="str">
        <f>IF(Mar!$G$7="Input","From MRF",Mar!$G$7)</f>
        <v>2019-2020</v>
      </c>
      <c r="D21" s="14" t="str">
        <f>IF(Mar!B46="","From MRF",Mar!B46)</f>
        <v>From MRF</v>
      </c>
      <c r="E21" s="87">
        <f>Mar!I46</f>
        <v>0</v>
      </c>
      <c r="F21" s="87">
        <f>Mar!H46</f>
        <v>0</v>
      </c>
    </row>
    <row r="22" spans="1:6" s="85" customFormat="1" ht="12" x14ac:dyDescent="0.25">
      <c r="A22" s="115">
        <f t="shared" si="0"/>
        <v>7</v>
      </c>
      <c r="B22" s="4" t="str">
        <f>Mar!$B$7</f>
        <v>March</v>
      </c>
      <c r="C22" s="114" t="str">
        <f>IF(Mar!$G$7="Input","From MRF",Mar!$G$7)</f>
        <v>2019-2020</v>
      </c>
      <c r="D22" s="14" t="str">
        <f>IF(Mar!B47="","From MRF",Mar!B47)</f>
        <v>From MRF</v>
      </c>
      <c r="E22" s="87">
        <f>Mar!I47</f>
        <v>0</v>
      </c>
      <c r="F22" s="87">
        <f>Mar!H47</f>
        <v>0</v>
      </c>
    </row>
    <row r="23" spans="1:6" s="85" customFormat="1" ht="12" x14ac:dyDescent="0.25">
      <c r="A23" s="115">
        <f t="shared" si="0"/>
        <v>8</v>
      </c>
      <c r="B23" s="4" t="str">
        <f>Mar!$B$7</f>
        <v>March</v>
      </c>
      <c r="C23" s="114" t="str">
        <f>IF(Mar!$G$7="Input","From MRF",Mar!$G$7)</f>
        <v>2019-2020</v>
      </c>
      <c r="D23" s="14" t="str">
        <f>IF(Mar!B48="","From MRF",Mar!B48)</f>
        <v>From MRF</v>
      </c>
      <c r="E23" s="87">
        <f>Mar!I48</f>
        <v>0</v>
      </c>
      <c r="F23" s="87">
        <f>Mar!H48</f>
        <v>0</v>
      </c>
    </row>
    <row r="24" spans="1:6" s="85" customFormat="1" ht="12" x14ac:dyDescent="0.25">
      <c r="A24" s="115">
        <f t="shared" si="0"/>
        <v>9</v>
      </c>
      <c r="B24" s="4" t="str">
        <f>Mar!$B$7</f>
        <v>March</v>
      </c>
      <c r="C24" s="114" t="str">
        <f>IF(Mar!$G$7="Input","From MRF",Mar!$G$7)</f>
        <v>2019-2020</v>
      </c>
      <c r="D24" s="14" t="str">
        <f>IF(Mar!B49="","From MRF",Mar!B49)</f>
        <v>From MRF</v>
      </c>
      <c r="E24" s="87">
        <f>Mar!I49</f>
        <v>0</v>
      </c>
      <c r="F24" s="87">
        <f>Mar!H49</f>
        <v>0</v>
      </c>
    </row>
    <row r="25" spans="1:6" s="85" customFormat="1" ht="12" x14ac:dyDescent="0.25">
      <c r="A25" s="115">
        <f t="shared" si="0"/>
        <v>10</v>
      </c>
      <c r="B25" s="4" t="str">
        <f>Mar!$B$7</f>
        <v>March</v>
      </c>
      <c r="C25" s="114" t="str">
        <f>IF(Mar!$G$7="Input","From MRF",Mar!$G$7)</f>
        <v>2019-2020</v>
      </c>
      <c r="D25" s="14" t="str">
        <f>IF(Mar!B50="","From MRF",Mar!B50)</f>
        <v>From MRF</v>
      </c>
      <c r="E25" s="87">
        <f>Mar!I50</f>
        <v>0</v>
      </c>
      <c r="F25" s="87">
        <f>Mar!H50</f>
        <v>0</v>
      </c>
    </row>
    <row r="26" spans="1:6" s="85" customFormat="1" ht="12" x14ac:dyDescent="0.25">
      <c r="A26" s="115">
        <f t="shared" si="0"/>
        <v>11</v>
      </c>
      <c r="B26" s="4" t="str">
        <f>Mar!$B$7</f>
        <v>March</v>
      </c>
      <c r="C26" s="114" t="str">
        <f>IF(Mar!$G$7="Input","From MRF",Mar!$G$7)</f>
        <v>2019-2020</v>
      </c>
      <c r="D26" s="14" t="str">
        <f>IF(Mar!B51="","From MRF",Mar!B51)</f>
        <v>From MRF</v>
      </c>
      <c r="E26" s="87">
        <f>Mar!I51</f>
        <v>0</v>
      </c>
      <c r="F26" s="87">
        <f>Mar!H51</f>
        <v>0</v>
      </c>
    </row>
    <row r="27" spans="1:6" s="85" customFormat="1" ht="12" x14ac:dyDescent="0.25">
      <c r="A27" s="115">
        <f t="shared" si="0"/>
        <v>12</v>
      </c>
      <c r="B27" s="4" t="str">
        <f>Mar!$B$7</f>
        <v>March</v>
      </c>
      <c r="C27" s="114" t="str">
        <f>IF(Mar!$G$7="Input","From MRF",Mar!$G$7)</f>
        <v>2019-2020</v>
      </c>
      <c r="D27" s="14" t="str">
        <f>IF(Mar!B52="","From MRF",Mar!B52)</f>
        <v>From MRF</v>
      </c>
      <c r="E27" s="87">
        <f>Mar!I52</f>
        <v>0</v>
      </c>
      <c r="F27" s="87">
        <f>Mar!H52</f>
        <v>0</v>
      </c>
    </row>
    <row r="28" spans="1:6" s="85" customFormat="1" ht="12" x14ac:dyDescent="0.25">
      <c r="A28" s="115">
        <f t="shared" si="0"/>
        <v>13</v>
      </c>
      <c r="B28" s="4" t="str">
        <f>Mar!$B$7</f>
        <v>March</v>
      </c>
      <c r="C28" s="114" t="str">
        <f>IF(Mar!$G$7="Input","From MRF",Mar!$G$7)</f>
        <v>2019-2020</v>
      </c>
      <c r="D28" s="14" t="str">
        <f>IF(Mar!B53="","From MRF",Mar!B53)</f>
        <v>From MRF</v>
      </c>
      <c r="E28" s="87">
        <f>Mar!I53</f>
        <v>0</v>
      </c>
      <c r="F28" s="87">
        <f>Mar!H53</f>
        <v>0</v>
      </c>
    </row>
    <row r="29" spans="1:6" s="85" customFormat="1" ht="12" x14ac:dyDescent="0.25">
      <c r="A29" s="115">
        <f t="shared" si="0"/>
        <v>14</v>
      </c>
      <c r="B29" s="4" t="str">
        <f>Mar!$B$7</f>
        <v>March</v>
      </c>
      <c r="C29" s="114" t="str">
        <f>IF(Mar!$G$7="Input","From MRF",Mar!$G$7)</f>
        <v>2019-2020</v>
      </c>
      <c r="D29" s="14" t="str">
        <f>IF(Mar!B54="","From MRF",Mar!B54)</f>
        <v>From MRF</v>
      </c>
      <c r="E29" s="87">
        <f>Mar!I54</f>
        <v>0</v>
      </c>
      <c r="F29" s="87">
        <f>Mar!H54</f>
        <v>0</v>
      </c>
    </row>
    <row r="30" spans="1:6" s="85" customFormat="1" ht="12" x14ac:dyDescent="0.25">
      <c r="A30" s="115">
        <f t="shared" si="0"/>
        <v>15</v>
      </c>
      <c r="B30" s="4" t="str">
        <f>Mar!$B$7</f>
        <v>March</v>
      </c>
      <c r="C30" s="114" t="str">
        <f>IF(Mar!$G$7="Input","From MRF",Mar!$G$7)</f>
        <v>2019-2020</v>
      </c>
      <c r="D30" s="14" t="str">
        <f>IF(Mar!B55="","From MRF",Mar!B55)</f>
        <v>From MRF</v>
      </c>
      <c r="E30" s="87">
        <f>Mar!I55</f>
        <v>0</v>
      </c>
      <c r="F30" s="87">
        <f>Mar!H55</f>
        <v>0</v>
      </c>
    </row>
    <row r="31" spans="1:6" s="85" customFormat="1" ht="12" x14ac:dyDescent="0.25">
      <c r="A31" s="115">
        <f t="shared" si="0"/>
        <v>16</v>
      </c>
      <c r="B31" s="4" t="str">
        <f>Mar!$B$7</f>
        <v>March</v>
      </c>
      <c r="C31" s="114" t="str">
        <f>IF(Mar!$G$7="Input","From MRF",Mar!$G$7)</f>
        <v>2019-2020</v>
      </c>
      <c r="D31" s="14" t="str">
        <f>IF(Mar!B56="","From MRF",Mar!B56)</f>
        <v>From MRF</v>
      </c>
      <c r="E31" s="87">
        <f>Mar!I56</f>
        <v>0</v>
      </c>
      <c r="F31" s="87">
        <f>Mar!H56</f>
        <v>0</v>
      </c>
    </row>
    <row r="32" spans="1:6" s="85" customFormat="1" ht="12" x14ac:dyDescent="0.25">
      <c r="A32" s="115">
        <f t="shared" si="0"/>
        <v>17</v>
      </c>
      <c r="B32" s="4" t="str">
        <f>Mar!$B$7</f>
        <v>March</v>
      </c>
      <c r="C32" s="114" t="str">
        <f>IF(Mar!$G$7="Input","From MRF",Mar!$G$7)</f>
        <v>2019-2020</v>
      </c>
      <c r="D32" s="14" t="str">
        <f>IF(Mar!B57="","From MRF",Mar!B57)</f>
        <v>From MRF</v>
      </c>
      <c r="E32" s="87">
        <f>Mar!I57</f>
        <v>0</v>
      </c>
      <c r="F32" s="87">
        <f>Mar!H57</f>
        <v>0</v>
      </c>
    </row>
    <row r="33" spans="1:6" s="85" customFormat="1" ht="12" x14ac:dyDescent="0.25">
      <c r="A33" s="115">
        <f t="shared" si="0"/>
        <v>18</v>
      </c>
      <c r="B33" s="4" t="str">
        <f>Mar!$B$7</f>
        <v>March</v>
      </c>
      <c r="C33" s="114" t="str">
        <f>IF(Mar!$G$7="Input","From MRF",Mar!$G$7)</f>
        <v>2019-2020</v>
      </c>
      <c r="D33" s="14" t="str">
        <f>IF(Mar!B58="","From MRF",Mar!B58)</f>
        <v>From MRF</v>
      </c>
      <c r="E33" s="87">
        <f>Mar!I58</f>
        <v>0</v>
      </c>
      <c r="F33" s="87">
        <f>Mar!H58</f>
        <v>0</v>
      </c>
    </row>
    <row r="34" spans="1:6" s="85" customFormat="1" ht="12" x14ac:dyDescent="0.25">
      <c r="A34" s="115">
        <f t="shared" si="0"/>
        <v>19</v>
      </c>
      <c r="B34" s="4" t="str">
        <f>Mar!$B$7</f>
        <v>March</v>
      </c>
      <c r="C34" s="114" t="str">
        <f>IF(Mar!$G$7="Input","From MRF",Mar!$G$7)</f>
        <v>2019-2020</v>
      </c>
      <c r="D34" s="14" t="str">
        <f>IF(Mar!B59="","From MRF",Mar!B59)</f>
        <v>From MRF</v>
      </c>
      <c r="E34" s="87">
        <f>Mar!I59</f>
        <v>0</v>
      </c>
      <c r="F34" s="87">
        <f>Mar!H59</f>
        <v>0</v>
      </c>
    </row>
    <row r="35" spans="1:6" s="85" customFormat="1" ht="12" x14ac:dyDescent="0.25">
      <c r="A35" s="115">
        <f t="shared" si="0"/>
        <v>20</v>
      </c>
      <c r="B35" s="4" t="str">
        <f>Mar!$B$7</f>
        <v>March</v>
      </c>
      <c r="C35" s="114" t="str">
        <f>IF(Mar!$G$7="Input","From MRF",Mar!$G$7)</f>
        <v>2019-2020</v>
      </c>
      <c r="D35" s="14" t="str">
        <f>IF(Mar!B60="","From MRF",Mar!B60)</f>
        <v>From MRF</v>
      </c>
      <c r="E35" s="87">
        <f>Mar!I60</f>
        <v>0</v>
      </c>
      <c r="F35" s="87">
        <f>Mar!H60</f>
        <v>0</v>
      </c>
    </row>
    <row r="36" spans="1:6" s="85" customFormat="1" ht="12" x14ac:dyDescent="0.25">
      <c r="A36" s="115">
        <f t="shared" si="0"/>
        <v>21</v>
      </c>
      <c r="B36" s="4" t="str">
        <f>Mar!$B$7</f>
        <v>March</v>
      </c>
      <c r="C36" s="114" t="str">
        <f>IF(Mar!$G$7="Input","From MRF",Mar!$G$7)</f>
        <v>2019-2020</v>
      </c>
      <c r="D36" s="14" t="str">
        <f>IF(Mar!B61="","From MRF",Mar!B61)</f>
        <v>From MRF</v>
      </c>
      <c r="E36" s="87">
        <f>Mar!I61</f>
        <v>0</v>
      </c>
      <c r="F36" s="87">
        <f>Mar!H61</f>
        <v>0</v>
      </c>
    </row>
    <row r="37" spans="1:6" s="85" customFormat="1" ht="12" x14ac:dyDescent="0.25">
      <c r="A37" s="115">
        <f t="shared" si="0"/>
        <v>22</v>
      </c>
      <c r="B37" s="4" t="str">
        <f>Mar!$B$7</f>
        <v>March</v>
      </c>
      <c r="C37" s="114" t="str">
        <f>IF(Mar!$G$7="Input","From MRF",Mar!$G$7)</f>
        <v>2019-2020</v>
      </c>
      <c r="D37" s="14" t="str">
        <f>IF(Mar!B62="","From MRF",Mar!B62)</f>
        <v>From MRF</v>
      </c>
      <c r="E37" s="87">
        <f>Mar!I62</f>
        <v>0</v>
      </c>
      <c r="F37" s="87">
        <f>Mar!H62</f>
        <v>0</v>
      </c>
    </row>
    <row r="38" spans="1:6" s="85" customFormat="1" ht="12" x14ac:dyDescent="0.25">
      <c r="A38" s="115">
        <f t="shared" si="0"/>
        <v>23</v>
      </c>
      <c r="B38" s="4" t="str">
        <f>Mar!$B$7</f>
        <v>March</v>
      </c>
      <c r="C38" s="114" t="str">
        <f>IF(Mar!$G$7="Input","From MRF",Mar!$G$7)</f>
        <v>2019-2020</v>
      </c>
      <c r="D38" s="14" t="str">
        <f>IF(Mar!B63="","From MRF",Mar!B63)</f>
        <v>From MRF</v>
      </c>
      <c r="E38" s="87">
        <f>Mar!I63</f>
        <v>0</v>
      </c>
      <c r="F38" s="87">
        <f>Mar!H63</f>
        <v>0</v>
      </c>
    </row>
    <row r="39" spans="1:6" s="85" customFormat="1" ht="12" x14ac:dyDescent="0.25">
      <c r="A39" s="115">
        <f t="shared" si="0"/>
        <v>24</v>
      </c>
      <c r="B39" s="4" t="str">
        <f>Mar!$B$7</f>
        <v>March</v>
      </c>
      <c r="C39" s="114" t="str">
        <f>IF(Mar!$G$7="Input","From MRF",Mar!$G$7)</f>
        <v>2019-2020</v>
      </c>
      <c r="D39" s="14" t="str">
        <f>IF(Mar!B64="","From MRF",Mar!B64)</f>
        <v>From MRF</v>
      </c>
      <c r="E39" s="87">
        <f>Mar!I64</f>
        <v>0</v>
      </c>
      <c r="F39" s="87">
        <f>Mar!H64</f>
        <v>0</v>
      </c>
    </row>
    <row r="40" spans="1:6" s="85" customFormat="1" ht="12" x14ac:dyDescent="0.25">
      <c r="A40" s="115">
        <f t="shared" si="0"/>
        <v>25</v>
      </c>
      <c r="B40" s="4" t="str">
        <f>Mar!$B$7</f>
        <v>March</v>
      </c>
      <c r="C40" s="114" t="str">
        <f>IF(Mar!$G$7="Input","From MRF",Mar!$G$7)</f>
        <v>2019-2020</v>
      </c>
      <c r="D40" s="14" t="str">
        <f>IF(Mar!B65="","From MRF",Mar!B65)</f>
        <v>From MRF</v>
      </c>
      <c r="E40" s="87">
        <f>Mar!I65</f>
        <v>0</v>
      </c>
      <c r="F40" s="87">
        <f>Mar!H65</f>
        <v>0</v>
      </c>
    </row>
    <row r="41" spans="1:6" s="85" customFormat="1" ht="12" x14ac:dyDescent="0.25">
      <c r="A41" s="115">
        <v>1</v>
      </c>
      <c r="B41" s="4" t="str">
        <f>April!$B$7</f>
        <v>April</v>
      </c>
      <c r="C41" s="114" t="str">
        <f>IF(April!$G$7="Input","From MRF",April!$G$7)</f>
        <v>2019-2020</v>
      </c>
      <c r="D41" s="14" t="str">
        <f>IF(April!B41="","From MRF",April!B41)</f>
        <v>From MRF</v>
      </c>
      <c r="E41" s="87">
        <f>April!I41</f>
        <v>0</v>
      </c>
      <c r="F41" s="87">
        <f>April!H41</f>
        <v>0</v>
      </c>
    </row>
    <row r="42" spans="1:6" s="85" customFormat="1" ht="12" x14ac:dyDescent="0.25">
      <c r="A42" s="115">
        <f>SUM(A41)+1</f>
        <v>2</v>
      </c>
      <c r="B42" s="4" t="str">
        <f>April!$B$7</f>
        <v>April</v>
      </c>
      <c r="C42" s="114" t="str">
        <f>IF(April!$G$7="Input","From MRF",April!$G$7)</f>
        <v>2019-2020</v>
      </c>
      <c r="D42" s="14" t="str">
        <f>IF(April!B42="","From MRF",April!B42)</f>
        <v>From MRF</v>
      </c>
      <c r="E42" s="87">
        <f>April!I42</f>
        <v>0</v>
      </c>
      <c r="F42" s="87">
        <f>April!H42</f>
        <v>0</v>
      </c>
    </row>
    <row r="43" spans="1:6" s="85" customFormat="1" ht="12" x14ac:dyDescent="0.25">
      <c r="A43" s="115">
        <f t="shared" ref="A43:A65" si="1">SUM(A42)+1</f>
        <v>3</v>
      </c>
      <c r="B43" s="4" t="str">
        <f>April!$B$7</f>
        <v>April</v>
      </c>
      <c r="C43" s="114" t="str">
        <f>IF(April!$G$7="Input","From MRF",April!$G$7)</f>
        <v>2019-2020</v>
      </c>
      <c r="D43" s="14" t="str">
        <f>IF(April!B43="","From MRF",April!B43)</f>
        <v>From MRF</v>
      </c>
      <c r="E43" s="87">
        <f>April!I43</f>
        <v>0</v>
      </c>
      <c r="F43" s="87">
        <f>April!H43</f>
        <v>0</v>
      </c>
    </row>
    <row r="44" spans="1:6" s="85" customFormat="1" ht="12" x14ac:dyDescent="0.25">
      <c r="A44" s="115">
        <f t="shared" si="1"/>
        <v>4</v>
      </c>
      <c r="B44" s="4" t="str">
        <f>April!$B$7</f>
        <v>April</v>
      </c>
      <c r="C44" s="114" t="str">
        <f>IF(April!$G$7="Input","From MRF",April!$G$7)</f>
        <v>2019-2020</v>
      </c>
      <c r="D44" s="14" t="str">
        <f>IF(April!B44="","From MRF",April!B44)</f>
        <v>From MRF</v>
      </c>
      <c r="E44" s="87">
        <f>April!I44</f>
        <v>0</v>
      </c>
      <c r="F44" s="87">
        <f>April!H44</f>
        <v>0</v>
      </c>
    </row>
    <row r="45" spans="1:6" s="85" customFormat="1" ht="12" x14ac:dyDescent="0.25">
      <c r="A45" s="115">
        <f t="shared" si="1"/>
        <v>5</v>
      </c>
      <c r="B45" s="4" t="str">
        <f>April!$B$7</f>
        <v>April</v>
      </c>
      <c r="C45" s="114" t="str">
        <f>IF(April!$G$7="Input","From MRF",April!$G$7)</f>
        <v>2019-2020</v>
      </c>
      <c r="D45" s="14" t="str">
        <f>IF(April!B45="","From MRF",April!B45)</f>
        <v>From MRF</v>
      </c>
      <c r="E45" s="87">
        <f>April!I45</f>
        <v>0</v>
      </c>
      <c r="F45" s="87">
        <f>April!H45</f>
        <v>0</v>
      </c>
    </row>
    <row r="46" spans="1:6" s="85" customFormat="1" ht="12" x14ac:dyDescent="0.25">
      <c r="A46" s="115">
        <f t="shared" si="1"/>
        <v>6</v>
      </c>
      <c r="B46" s="4" t="str">
        <f>April!$B$7</f>
        <v>April</v>
      </c>
      <c r="C46" s="114" t="str">
        <f>IF(April!$G$7="Input","From MRF",April!$G$7)</f>
        <v>2019-2020</v>
      </c>
      <c r="D46" s="14" t="str">
        <f>IF(April!B46="","From MRF",April!B46)</f>
        <v>From MRF</v>
      </c>
      <c r="E46" s="87">
        <f>April!I46</f>
        <v>0</v>
      </c>
      <c r="F46" s="87">
        <f>April!H46</f>
        <v>0</v>
      </c>
    </row>
    <row r="47" spans="1:6" s="85" customFormat="1" ht="12" x14ac:dyDescent="0.25">
      <c r="A47" s="115">
        <f t="shared" si="1"/>
        <v>7</v>
      </c>
      <c r="B47" s="4" t="str">
        <f>April!$B$7</f>
        <v>April</v>
      </c>
      <c r="C47" s="114" t="str">
        <f>IF(April!$G$7="Input","From MRF",April!$G$7)</f>
        <v>2019-2020</v>
      </c>
      <c r="D47" s="14" t="str">
        <f>IF(April!B47="","From MRF",April!B47)</f>
        <v>From MRF</v>
      </c>
      <c r="E47" s="87">
        <f>April!I47</f>
        <v>0</v>
      </c>
      <c r="F47" s="87">
        <f>April!H47</f>
        <v>0</v>
      </c>
    </row>
    <row r="48" spans="1:6" s="85" customFormat="1" ht="12" x14ac:dyDescent="0.25">
      <c r="A48" s="115">
        <f t="shared" si="1"/>
        <v>8</v>
      </c>
      <c r="B48" s="4" t="str">
        <f>April!$B$7</f>
        <v>April</v>
      </c>
      <c r="C48" s="114" t="str">
        <f>IF(April!$G$7="Input","From MRF",April!$G$7)</f>
        <v>2019-2020</v>
      </c>
      <c r="D48" s="14" t="str">
        <f>IF(April!B48="","From MRF",April!B48)</f>
        <v>From MRF</v>
      </c>
      <c r="E48" s="87">
        <f>April!I48</f>
        <v>0</v>
      </c>
      <c r="F48" s="87">
        <f>April!H48</f>
        <v>0</v>
      </c>
    </row>
    <row r="49" spans="1:6" s="85" customFormat="1" ht="12" x14ac:dyDescent="0.25">
      <c r="A49" s="115">
        <f t="shared" si="1"/>
        <v>9</v>
      </c>
      <c r="B49" s="4" t="str">
        <f>April!$B$7</f>
        <v>April</v>
      </c>
      <c r="C49" s="114" t="str">
        <f>IF(April!$G$7="Input","From MRF",April!$G$7)</f>
        <v>2019-2020</v>
      </c>
      <c r="D49" s="14" t="str">
        <f>IF(April!B49="","From MRF",April!B49)</f>
        <v>From MRF</v>
      </c>
      <c r="E49" s="87">
        <f>April!I49</f>
        <v>0</v>
      </c>
      <c r="F49" s="87">
        <f>April!H49</f>
        <v>0</v>
      </c>
    </row>
    <row r="50" spans="1:6" s="85" customFormat="1" ht="12" x14ac:dyDescent="0.25">
      <c r="A50" s="115">
        <f t="shared" si="1"/>
        <v>10</v>
      </c>
      <c r="B50" s="4" t="str">
        <f>April!$B$7</f>
        <v>April</v>
      </c>
      <c r="C50" s="114" t="str">
        <f>IF(April!$G$7="Input","From MRF",April!$G$7)</f>
        <v>2019-2020</v>
      </c>
      <c r="D50" s="14" t="str">
        <f>IF(April!B50="","From MRF",April!B50)</f>
        <v>From MRF</v>
      </c>
      <c r="E50" s="87">
        <f>April!I50</f>
        <v>0</v>
      </c>
      <c r="F50" s="87">
        <f>April!H50</f>
        <v>0</v>
      </c>
    </row>
    <row r="51" spans="1:6" s="85" customFormat="1" ht="12" x14ac:dyDescent="0.25">
      <c r="A51" s="115">
        <f t="shared" si="1"/>
        <v>11</v>
      </c>
      <c r="B51" s="4" t="str">
        <f>April!$B$7</f>
        <v>April</v>
      </c>
      <c r="C51" s="114" t="str">
        <f>IF(April!$G$7="Input","From MRF",April!$G$7)</f>
        <v>2019-2020</v>
      </c>
      <c r="D51" s="14" t="str">
        <f>IF(April!B51="","From MRF",April!B51)</f>
        <v>From MRF</v>
      </c>
      <c r="E51" s="87">
        <f>April!I51</f>
        <v>0</v>
      </c>
      <c r="F51" s="87">
        <f>April!H51</f>
        <v>0</v>
      </c>
    </row>
    <row r="52" spans="1:6" s="85" customFormat="1" ht="12" x14ac:dyDescent="0.25">
      <c r="A52" s="115">
        <f t="shared" si="1"/>
        <v>12</v>
      </c>
      <c r="B52" s="4" t="str">
        <f>April!$B$7</f>
        <v>April</v>
      </c>
      <c r="C52" s="114" t="str">
        <f>IF(April!$G$7="Input","From MRF",April!$G$7)</f>
        <v>2019-2020</v>
      </c>
      <c r="D52" s="14" t="str">
        <f>IF(April!B52="","From MRF",April!B52)</f>
        <v>From MRF</v>
      </c>
      <c r="E52" s="87">
        <f>April!I52</f>
        <v>0</v>
      </c>
      <c r="F52" s="87">
        <f>April!H52</f>
        <v>0</v>
      </c>
    </row>
    <row r="53" spans="1:6" s="85" customFormat="1" ht="12" x14ac:dyDescent="0.25">
      <c r="A53" s="115">
        <f t="shared" si="1"/>
        <v>13</v>
      </c>
      <c r="B53" s="4" t="str">
        <f>April!$B$7</f>
        <v>April</v>
      </c>
      <c r="C53" s="114" t="str">
        <f>IF(April!$G$7="Input","From MRF",April!$G$7)</f>
        <v>2019-2020</v>
      </c>
      <c r="D53" s="14" t="str">
        <f>IF(April!B53="","From MRF",April!B53)</f>
        <v>From MRF</v>
      </c>
      <c r="E53" s="87">
        <f>April!I53</f>
        <v>0</v>
      </c>
      <c r="F53" s="87">
        <f>April!H53</f>
        <v>0</v>
      </c>
    </row>
    <row r="54" spans="1:6" s="85" customFormat="1" ht="12" x14ac:dyDescent="0.25">
      <c r="A54" s="115">
        <f t="shared" si="1"/>
        <v>14</v>
      </c>
      <c r="B54" s="4" t="str">
        <f>April!$B$7</f>
        <v>April</v>
      </c>
      <c r="C54" s="114" t="str">
        <f>IF(April!$G$7="Input","From MRF",April!$G$7)</f>
        <v>2019-2020</v>
      </c>
      <c r="D54" s="14" t="str">
        <f>IF(April!B54="","From MRF",April!B54)</f>
        <v>From MRF</v>
      </c>
      <c r="E54" s="87">
        <f>April!I54</f>
        <v>0</v>
      </c>
      <c r="F54" s="87">
        <f>April!H54</f>
        <v>0</v>
      </c>
    </row>
    <row r="55" spans="1:6" s="85" customFormat="1" ht="12" x14ac:dyDescent="0.25">
      <c r="A55" s="115">
        <f t="shared" si="1"/>
        <v>15</v>
      </c>
      <c r="B55" s="4" t="str">
        <f>April!$B$7</f>
        <v>April</v>
      </c>
      <c r="C55" s="114" t="str">
        <f>IF(April!$G$7="Input","From MRF",April!$G$7)</f>
        <v>2019-2020</v>
      </c>
      <c r="D55" s="14" t="str">
        <f>IF(April!B55="","From MRF",April!B55)</f>
        <v>From MRF</v>
      </c>
      <c r="E55" s="87">
        <f>April!I55</f>
        <v>0</v>
      </c>
      <c r="F55" s="87">
        <f>April!H55</f>
        <v>0</v>
      </c>
    </row>
    <row r="56" spans="1:6" s="85" customFormat="1" ht="12" x14ac:dyDescent="0.25">
      <c r="A56" s="115">
        <f t="shared" si="1"/>
        <v>16</v>
      </c>
      <c r="B56" s="4" t="str">
        <f>April!$B$7</f>
        <v>April</v>
      </c>
      <c r="C56" s="114" t="str">
        <f>IF(April!$G$7="Input","From MRF",April!$G$7)</f>
        <v>2019-2020</v>
      </c>
      <c r="D56" s="14" t="str">
        <f>IF(April!B56="","From MRF",April!B56)</f>
        <v>From MRF</v>
      </c>
      <c r="E56" s="87">
        <f>April!I56</f>
        <v>0</v>
      </c>
      <c r="F56" s="87">
        <f>April!H56</f>
        <v>0</v>
      </c>
    </row>
    <row r="57" spans="1:6" s="85" customFormat="1" ht="12" x14ac:dyDescent="0.25">
      <c r="A57" s="115">
        <f t="shared" si="1"/>
        <v>17</v>
      </c>
      <c r="B57" s="4" t="str">
        <f>April!$B$7</f>
        <v>April</v>
      </c>
      <c r="C57" s="114" t="str">
        <f>IF(April!$G$7="Input","From MRF",April!$G$7)</f>
        <v>2019-2020</v>
      </c>
      <c r="D57" s="14" t="str">
        <f>IF(April!B57="","From MRF",April!B57)</f>
        <v>From MRF</v>
      </c>
      <c r="E57" s="87">
        <f>April!I57</f>
        <v>0</v>
      </c>
      <c r="F57" s="87">
        <f>April!H57</f>
        <v>0</v>
      </c>
    </row>
    <row r="58" spans="1:6" s="85" customFormat="1" ht="12" x14ac:dyDescent="0.25">
      <c r="A58" s="115">
        <f t="shared" si="1"/>
        <v>18</v>
      </c>
      <c r="B58" s="4" t="str">
        <f>April!$B$7</f>
        <v>April</v>
      </c>
      <c r="C58" s="114" t="str">
        <f>IF(April!$G$7="Input","From MRF",April!$G$7)</f>
        <v>2019-2020</v>
      </c>
      <c r="D58" s="14" t="str">
        <f>IF(April!B58="","From MRF",April!B58)</f>
        <v>From MRF</v>
      </c>
      <c r="E58" s="87">
        <f>April!I58</f>
        <v>0</v>
      </c>
      <c r="F58" s="87">
        <f>April!H58</f>
        <v>0</v>
      </c>
    </row>
    <row r="59" spans="1:6" s="85" customFormat="1" ht="12" x14ac:dyDescent="0.25">
      <c r="A59" s="115">
        <f t="shared" si="1"/>
        <v>19</v>
      </c>
      <c r="B59" s="4" t="str">
        <f>April!$B$7</f>
        <v>April</v>
      </c>
      <c r="C59" s="114" t="str">
        <f>IF(April!$G$7="Input","From MRF",April!$G$7)</f>
        <v>2019-2020</v>
      </c>
      <c r="D59" s="14" t="str">
        <f>IF(April!B59="","From MRF",April!B59)</f>
        <v>From MRF</v>
      </c>
      <c r="E59" s="87">
        <f>April!I59</f>
        <v>0</v>
      </c>
      <c r="F59" s="87">
        <f>April!H59</f>
        <v>0</v>
      </c>
    </row>
    <row r="60" spans="1:6" s="85" customFormat="1" ht="12" x14ac:dyDescent="0.25">
      <c r="A60" s="115">
        <f t="shared" si="1"/>
        <v>20</v>
      </c>
      <c r="B60" s="4" t="str">
        <f>April!$B$7</f>
        <v>April</v>
      </c>
      <c r="C60" s="114" t="str">
        <f>IF(April!$G$7="Input","From MRF",April!$G$7)</f>
        <v>2019-2020</v>
      </c>
      <c r="D60" s="14" t="str">
        <f>IF(April!B60="","From MRF",April!B60)</f>
        <v>From MRF</v>
      </c>
      <c r="E60" s="87">
        <f>April!I60</f>
        <v>0</v>
      </c>
      <c r="F60" s="87">
        <f>April!H60</f>
        <v>0</v>
      </c>
    </row>
    <row r="61" spans="1:6" s="85" customFormat="1" ht="12" x14ac:dyDescent="0.25">
      <c r="A61" s="115">
        <f t="shared" si="1"/>
        <v>21</v>
      </c>
      <c r="B61" s="4" t="str">
        <f>April!$B$7</f>
        <v>April</v>
      </c>
      <c r="C61" s="114" t="str">
        <f>IF(April!$G$7="Input","From MRF",April!$G$7)</f>
        <v>2019-2020</v>
      </c>
      <c r="D61" s="14" t="str">
        <f>IF(April!B61="","From MRF",April!B61)</f>
        <v>From MRF</v>
      </c>
      <c r="E61" s="87">
        <f>April!I61</f>
        <v>0</v>
      </c>
      <c r="F61" s="87">
        <f>April!H61</f>
        <v>0</v>
      </c>
    </row>
    <row r="62" spans="1:6" s="85" customFormat="1" ht="12" x14ac:dyDescent="0.25">
      <c r="A62" s="115">
        <f t="shared" si="1"/>
        <v>22</v>
      </c>
      <c r="B62" s="4" t="str">
        <f>April!$B$7</f>
        <v>April</v>
      </c>
      <c r="C62" s="114" t="str">
        <f>IF(April!$G$7="Input","From MRF",April!$G$7)</f>
        <v>2019-2020</v>
      </c>
      <c r="D62" s="14" t="str">
        <f>IF(April!B62="","From MRF",April!B62)</f>
        <v>From MRF</v>
      </c>
      <c r="E62" s="87">
        <f>April!I62</f>
        <v>0</v>
      </c>
      <c r="F62" s="87">
        <f>April!H62</f>
        <v>0</v>
      </c>
    </row>
    <row r="63" spans="1:6" s="85" customFormat="1" ht="12" x14ac:dyDescent="0.25">
      <c r="A63" s="115">
        <f t="shared" si="1"/>
        <v>23</v>
      </c>
      <c r="B63" s="4" t="str">
        <f>April!$B$7</f>
        <v>April</v>
      </c>
      <c r="C63" s="114" t="str">
        <f>IF(April!$G$7="Input","From MRF",April!$G$7)</f>
        <v>2019-2020</v>
      </c>
      <c r="D63" s="14" t="str">
        <f>IF(April!B63="","From MRF",April!B63)</f>
        <v>From MRF</v>
      </c>
      <c r="E63" s="87">
        <f>April!I63</f>
        <v>0</v>
      </c>
      <c r="F63" s="87">
        <f>April!H63</f>
        <v>0</v>
      </c>
    </row>
    <row r="64" spans="1:6" s="85" customFormat="1" ht="12" x14ac:dyDescent="0.25">
      <c r="A64" s="115">
        <f t="shared" si="1"/>
        <v>24</v>
      </c>
      <c r="B64" s="4" t="str">
        <f>April!$B$7</f>
        <v>April</v>
      </c>
      <c r="C64" s="114" t="str">
        <f>IF(April!$G$7="Input","From MRF",April!$G$7)</f>
        <v>2019-2020</v>
      </c>
      <c r="D64" s="14" t="str">
        <f>IF(April!B64="","From MRF",April!B64)</f>
        <v>From MRF</v>
      </c>
      <c r="E64" s="87">
        <f>April!I64</f>
        <v>0</v>
      </c>
      <c r="F64" s="87">
        <f>April!H64</f>
        <v>0</v>
      </c>
    </row>
    <row r="65" spans="1:6" s="85" customFormat="1" ht="12" x14ac:dyDescent="0.25">
      <c r="A65" s="115">
        <f t="shared" si="1"/>
        <v>25</v>
      </c>
      <c r="B65" s="4" t="str">
        <f>April!$B$7</f>
        <v>April</v>
      </c>
      <c r="C65" s="114" t="str">
        <f>IF(April!$G$7="Input","From MRF",April!$G$7)</f>
        <v>2019-2020</v>
      </c>
      <c r="D65" s="14" t="str">
        <f>IF(April!B65="","From MRF",April!B65)</f>
        <v>From MRF</v>
      </c>
      <c r="E65" s="87">
        <f>April!I65</f>
        <v>0</v>
      </c>
      <c r="F65" s="87">
        <f>April!H65</f>
        <v>0</v>
      </c>
    </row>
    <row r="66" spans="1:6" s="85" customFormat="1" ht="12" x14ac:dyDescent="0.25">
      <c r="A66" s="115">
        <f t="shared" ref="A66:A115" si="2">SUM(A65)+1</f>
        <v>26</v>
      </c>
      <c r="B66" s="4" t="str">
        <f>May!$B$7</f>
        <v>May</v>
      </c>
      <c r="C66" s="114" t="str">
        <f>IF(May!$G$7="Input","From MRF",May!$G$7)</f>
        <v>2019-2020</v>
      </c>
      <c r="D66" s="14" t="str">
        <f>IF(May!B41="","From MRF",May!B41)</f>
        <v>From MRF</v>
      </c>
      <c r="E66" s="87">
        <f>May!I41</f>
        <v>0</v>
      </c>
      <c r="F66" s="87">
        <f>May!H41</f>
        <v>0</v>
      </c>
    </row>
    <row r="67" spans="1:6" s="85" customFormat="1" ht="12" x14ac:dyDescent="0.25">
      <c r="A67" s="115">
        <f t="shared" si="2"/>
        <v>27</v>
      </c>
      <c r="B67" s="4" t="str">
        <f>May!$B$7</f>
        <v>May</v>
      </c>
      <c r="C67" s="114" t="str">
        <f>IF(May!$G$7="Input","From MRF",May!$G$7)</f>
        <v>2019-2020</v>
      </c>
      <c r="D67" s="14" t="str">
        <f>IF(May!B42="","From MRF",May!B42)</f>
        <v>From MRF</v>
      </c>
      <c r="E67" s="87">
        <f>May!I42</f>
        <v>0</v>
      </c>
      <c r="F67" s="87">
        <f>May!H42</f>
        <v>0</v>
      </c>
    </row>
    <row r="68" spans="1:6" s="85" customFormat="1" ht="12" x14ac:dyDescent="0.25">
      <c r="A68" s="115">
        <f t="shared" si="2"/>
        <v>28</v>
      </c>
      <c r="B68" s="4" t="str">
        <f>May!$B$7</f>
        <v>May</v>
      </c>
      <c r="C68" s="114" t="str">
        <f>IF(May!$G$7="Input","From MRF",May!$G$7)</f>
        <v>2019-2020</v>
      </c>
      <c r="D68" s="14" t="str">
        <f>IF(May!B43="","From MRF",May!B43)</f>
        <v>From MRF</v>
      </c>
      <c r="E68" s="87">
        <f>May!I43</f>
        <v>0</v>
      </c>
      <c r="F68" s="87">
        <f>May!H43</f>
        <v>0</v>
      </c>
    </row>
    <row r="69" spans="1:6" s="85" customFormat="1" ht="12" x14ac:dyDescent="0.25">
      <c r="A69" s="115">
        <f t="shared" si="2"/>
        <v>29</v>
      </c>
      <c r="B69" s="4" t="str">
        <f>May!$B$7</f>
        <v>May</v>
      </c>
      <c r="C69" s="114" t="str">
        <f>IF(May!$G$7="Input","From MRF",May!$G$7)</f>
        <v>2019-2020</v>
      </c>
      <c r="D69" s="14" t="str">
        <f>IF(May!B44="","From MRF",May!B44)</f>
        <v>From MRF</v>
      </c>
      <c r="E69" s="87">
        <f>May!I44</f>
        <v>0</v>
      </c>
      <c r="F69" s="87">
        <f>May!H44</f>
        <v>0</v>
      </c>
    </row>
    <row r="70" spans="1:6" s="85" customFormat="1" ht="12" x14ac:dyDescent="0.25">
      <c r="A70" s="115">
        <f t="shared" si="2"/>
        <v>30</v>
      </c>
      <c r="B70" s="4" t="str">
        <f>May!$B$7</f>
        <v>May</v>
      </c>
      <c r="C70" s="114" t="str">
        <f>IF(May!$G$7="Input","From MRF",May!$G$7)</f>
        <v>2019-2020</v>
      </c>
      <c r="D70" s="14" t="str">
        <f>IF(May!B45="","From MRF",May!B45)</f>
        <v>From MRF</v>
      </c>
      <c r="E70" s="87">
        <f>May!I45</f>
        <v>0</v>
      </c>
      <c r="F70" s="87">
        <f>May!H45</f>
        <v>0</v>
      </c>
    </row>
    <row r="71" spans="1:6" s="85" customFormat="1" ht="12" x14ac:dyDescent="0.25">
      <c r="A71" s="115">
        <f t="shared" si="2"/>
        <v>31</v>
      </c>
      <c r="B71" s="4" t="str">
        <f>May!$B$7</f>
        <v>May</v>
      </c>
      <c r="C71" s="114" t="str">
        <f>IF(May!$G$7="Input","From MRF",May!$G$7)</f>
        <v>2019-2020</v>
      </c>
      <c r="D71" s="14" t="str">
        <f>IF(May!B46="","From MRF",May!B46)</f>
        <v>From MRF</v>
      </c>
      <c r="E71" s="87">
        <f>May!I46</f>
        <v>0</v>
      </c>
      <c r="F71" s="87">
        <f>May!H46</f>
        <v>0</v>
      </c>
    </row>
    <row r="72" spans="1:6" s="85" customFormat="1" ht="12" x14ac:dyDescent="0.25">
      <c r="A72" s="115">
        <f t="shared" si="2"/>
        <v>32</v>
      </c>
      <c r="B72" s="4" t="str">
        <f>May!$B$7</f>
        <v>May</v>
      </c>
      <c r="C72" s="114" t="str">
        <f>IF(May!$G$7="Input","From MRF",May!$G$7)</f>
        <v>2019-2020</v>
      </c>
      <c r="D72" s="14" t="str">
        <f>IF(May!B47="","From MRF",May!B47)</f>
        <v>From MRF</v>
      </c>
      <c r="E72" s="87">
        <f>May!I47</f>
        <v>0</v>
      </c>
      <c r="F72" s="87">
        <f>May!H47</f>
        <v>0</v>
      </c>
    </row>
    <row r="73" spans="1:6" s="85" customFormat="1" ht="12" x14ac:dyDescent="0.25">
      <c r="A73" s="115">
        <f t="shared" si="2"/>
        <v>33</v>
      </c>
      <c r="B73" s="4" t="str">
        <f>May!$B$7</f>
        <v>May</v>
      </c>
      <c r="C73" s="114" t="str">
        <f>IF(May!$G$7="Input","From MRF",May!$G$7)</f>
        <v>2019-2020</v>
      </c>
      <c r="D73" s="14" t="str">
        <f>IF(May!B48="","From MRF",May!B48)</f>
        <v>From MRF</v>
      </c>
      <c r="E73" s="87">
        <f>May!I48</f>
        <v>0</v>
      </c>
      <c r="F73" s="87">
        <f>May!H48</f>
        <v>0</v>
      </c>
    </row>
    <row r="74" spans="1:6" s="85" customFormat="1" ht="12" x14ac:dyDescent="0.25">
      <c r="A74" s="115">
        <f t="shared" si="2"/>
        <v>34</v>
      </c>
      <c r="B74" s="4" t="str">
        <f>May!$B$7</f>
        <v>May</v>
      </c>
      <c r="C74" s="114" t="str">
        <f>IF(May!$G$7="Input","From MRF",May!$G$7)</f>
        <v>2019-2020</v>
      </c>
      <c r="D74" s="14" t="str">
        <f>IF(May!B49="","From MRF",May!B49)</f>
        <v>From MRF</v>
      </c>
      <c r="E74" s="87">
        <f>May!I49</f>
        <v>0</v>
      </c>
      <c r="F74" s="87">
        <f>May!H49</f>
        <v>0</v>
      </c>
    </row>
    <row r="75" spans="1:6" s="85" customFormat="1" ht="12" x14ac:dyDescent="0.25">
      <c r="A75" s="115">
        <f t="shared" si="2"/>
        <v>35</v>
      </c>
      <c r="B75" s="4" t="str">
        <f>May!$B$7</f>
        <v>May</v>
      </c>
      <c r="C75" s="114" t="str">
        <f>IF(May!$G$7="Input","From MRF",May!$G$7)</f>
        <v>2019-2020</v>
      </c>
      <c r="D75" s="14" t="str">
        <f>IF(May!B50="","From MRF",May!B50)</f>
        <v>From MRF</v>
      </c>
      <c r="E75" s="87">
        <f>May!I50</f>
        <v>0</v>
      </c>
      <c r="F75" s="87">
        <f>May!H50</f>
        <v>0</v>
      </c>
    </row>
    <row r="76" spans="1:6" s="85" customFormat="1" ht="12" x14ac:dyDescent="0.25">
      <c r="A76" s="115">
        <f t="shared" si="2"/>
        <v>36</v>
      </c>
      <c r="B76" s="4" t="str">
        <f>May!$B$7</f>
        <v>May</v>
      </c>
      <c r="C76" s="114" t="str">
        <f>IF(May!$G$7="Input","From MRF",May!$G$7)</f>
        <v>2019-2020</v>
      </c>
      <c r="D76" s="14" t="str">
        <f>IF(May!B51="","From MRF",May!B51)</f>
        <v>From MRF</v>
      </c>
      <c r="E76" s="87">
        <f>May!I51</f>
        <v>0</v>
      </c>
      <c r="F76" s="87">
        <f>May!H51</f>
        <v>0</v>
      </c>
    </row>
    <row r="77" spans="1:6" s="85" customFormat="1" ht="12" x14ac:dyDescent="0.25">
      <c r="A77" s="115">
        <f t="shared" si="2"/>
        <v>37</v>
      </c>
      <c r="B77" s="4" t="str">
        <f>May!$B$7</f>
        <v>May</v>
      </c>
      <c r="C77" s="114" t="str">
        <f>IF(May!$G$7="Input","From MRF",May!$G$7)</f>
        <v>2019-2020</v>
      </c>
      <c r="D77" s="14" t="str">
        <f>IF(May!B52="","From MRF",May!B52)</f>
        <v>From MRF</v>
      </c>
      <c r="E77" s="87">
        <f>May!I52</f>
        <v>0</v>
      </c>
      <c r="F77" s="87">
        <f>May!H52</f>
        <v>0</v>
      </c>
    </row>
    <row r="78" spans="1:6" s="85" customFormat="1" ht="12" x14ac:dyDescent="0.25">
      <c r="A78" s="115">
        <f t="shared" si="2"/>
        <v>38</v>
      </c>
      <c r="B78" s="4" t="str">
        <f>May!$B$7</f>
        <v>May</v>
      </c>
      <c r="C78" s="114" t="str">
        <f>IF(May!$G$7="Input","From MRF",May!$G$7)</f>
        <v>2019-2020</v>
      </c>
      <c r="D78" s="14" t="str">
        <f>IF(May!B53="","From MRF",May!B53)</f>
        <v>From MRF</v>
      </c>
      <c r="E78" s="87">
        <f>May!I53</f>
        <v>0</v>
      </c>
      <c r="F78" s="87">
        <f>May!H53</f>
        <v>0</v>
      </c>
    </row>
    <row r="79" spans="1:6" s="85" customFormat="1" ht="12" x14ac:dyDescent="0.25">
      <c r="A79" s="115">
        <f t="shared" si="2"/>
        <v>39</v>
      </c>
      <c r="B79" s="4" t="str">
        <f>May!$B$7</f>
        <v>May</v>
      </c>
      <c r="C79" s="114" t="str">
        <f>IF(May!$G$7="Input","From MRF",May!$G$7)</f>
        <v>2019-2020</v>
      </c>
      <c r="D79" s="14" t="str">
        <f>IF(May!B54="","From MRF",May!B54)</f>
        <v>From MRF</v>
      </c>
      <c r="E79" s="87">
        <f>May!I54</f>
        <v>0</v>
      </c>
      <c r="F79" s="87">
        <f>May!H54</f>
        <v>0</v>
      </c>
    </row>
    <row r="80" spans="1:6" s="85" customFormat="1" ht="12" x14ac:dyDescent="0.25">
      <c r="A80" s="115">
        <f t="shared" si="2"/>
        <v>40</v>
      </c>
      <c r="B80" s="4" t="str">
        <f>May!$B$7</f>
        <v>May</v>
      </c>
      <c r="C80" s="114" t="str">
        <f>IF(May!$G$7="Input","From MRF",May!$G$7)</f>
        <v>2019-2020</v>
      </c>
      <c r="D80" s="14" t="str">
        <f>IF(May!B55="","From MRF",May!B55)</f>
        <v>From MRF</v>
      </c>
      <c r="E80" s="87">
        <f>May!I55</f>
        <v>0</v>
      </c>
      <c r="F80" s="87">
        <f>May!H55</f>
        <v>0</v>
      </c>
    </row>
    <row r="81" spans="1:6" s="85" customFormat="1" ht="12" x14ac:dyDescent="0.25">
      <c r="A81" s="115">
        <f t="shared" si="2"/>
        <v>41</v>
      </c>
      <c r="B81" s="4" t="str">
        <f>May!$B$7</f>
        <v>May</v>
      </c>
      <c r="C81" s="114" t="str">
        <f>IF(May!$G$7="Input","From MRF",May!$G$7)</f>
        <v>2019-2020</v>
      </c>
      <c r="D81" s="14" t="str">
        <f>IF(May!B56="","From MRF",May!B56)</f>
        <v>From MRF</v>
      </c>
      <c r="E81" s="87">
        <f>May!I56</f>
        <v>0</v>
      </c>
      <c r="F81" s="87">
        <f>May!H56</f>
        <v>0</v>
      </c>
    </row>
    <row r="82" spans="1:6" s="85" customFormat="1" ht="12" x14ac:dyDescent="0.25">
      <c r="A82" s="115">
        <f t="shared" si="2"/>
        <v>42</v>
      </c>
      <c r="B82" s="4" t="str">
        <f>May!$B$7</f>
        <v>May</v>
      </c>
      <c r="C82" s="114" t="str">
        <f>IF(May!$G$7="Input","From MRF",May!$G$7)</f>
        <v>2019-2020</v>
      </c>
      <c r="D82" s="14" t="str">
        <f>IF(May!B57="","From MRF",May!B57)</f>
        <v>From MRF</v>
      </c>
      <c r="E82" s="87">
        <f>May!I57</f>
        <v>0</v>
      </c>
      <c r="F82" s="87">
        <f>May!H57</f>
        <v>0</v>
      </c>
    </row>
    <row r="83" spans="1:6" s="85" customFormat="1" ht="12" x14ac:dyDescent="0.25">
      <c r="A83" s="115">
        <f t="shared" si="2"/>
        <v>43</v>
      </c>
      <c r="B83" s="4" t="str">
        <f>May!$B$7</f>
        <v>May</v>
      </c>
      <c r="C83" s="114" t="str">
        <f>IF(May!$G$7="Input","From MRF",May!$G$7)</f>
        <v>2019-2020</v>
      </c>
      <c r="D83" s="14" t="str">
        <f>IF(May!B58="","From MRF",May!B58)</f>
        <v>From MRF</v>
      </c>
      <c r="E83" s="87">
        <f>May!I58</f>
        <v>0</v>
      </c>
      <c r="F83" s="87">
        <f>May!H58</f>
        <v>0</v>
      </c>
    </row>
    <row r="84" spans="1:6" s="85" customFormat="1" ht="12" x14ac:dyDescent="0.25">
      <c r="A84" s="115">
        <f t="shared" si="2"/>
        <v>44</v>
      </c>
      <c r="B84" s="4" t="str">
        <f>May!$B$7</f>
        <v>May</v>
      </c>
      <c r="C84" s="114" t="str">
        <f>IF(May!$G$7="Input","From MRF",May!$G$7)</f>
        <v>2019-2020</v>
      </c>
      <c r="D84" s="14" t="str">
        <f>IF(May!B59="","From MRF",May!B59)</f>
        <v>From MRF</v>
      </c>
      <c r="E84" s="87">
        <f>May!I59</f>
        <v>0</v>
      </c>
      <c r="F84" s="87">
        <f>May!H59</f>
        <v>0</v>
      </c>
    </row>
    <row r="85" spans="1:6" s="85" customFormat="1" ht="12" x14ac:dyDescent="0.25">
      <c r="A85" s="115">
        <f t="shared" si="2"/>
        <v>45</v>
      </c>
      <c r="B85" s="4" t="str">
        <f>May!$B$7</f>
        <v>May</v>
      </c>
      <c r="C85" s="114" t="str">
        <f>IF(May!$G$7="Input","From MRF",May!$G$7)</f>
        <v>2019-2020</v>
      </c>
      <c r="D85" s="14" t="str">
        <f>IF(May!B60="","From MRF",May!B60)</f>
        <v>From MRF</v>
      </c>
      <c r="E85" s="87">
        <f>May!I60</f>
        <v>0</v>
      </c>
      <c r="F85" s="87">
        <f>May!H60</f>
        <v>0</v>
      </c>
    </row>
    <row r="86" spans="1:6" s="85" customFormat="1" ht="12" x14ac:dyDescent="0.25">
      <c r="A86" s="115">
        <f t="shared" si="2"/>
        <v>46</v>
      </c>
      <c r="B86" s="4" t="str">
        <f>May!$B$7</f>
        <v>May</v>
      </c>
      <c r="C86" s="114" t="str">
        <f>IF(May!$G$7="Input","From MRF",May!$G$7)</f>
        <v>2019-2020</v>
      </c>
      <c r="D86" s="14" t="str">
        <f>IF(May!B61="","From MRF",May!B61)</f>
        <v>From MRF</v>
      </c>
      <c r="E86" s="87">
        <f>May!I61</f>
        <v>0</v>
      </c>
      <c r="F86" s="87">
        <f>May!H61</f>
        <v>0</v>
      </c>
    </row>
    <row r="87" spans="1:6" s="85" customFormat="1" ht="12" x14ac:dyDescent="0.25">
      <c r="A87" s="115">
        <f t="shared" si="2"/>
        <v>47</v>
      </c>
      <c r="B87" s="4" t="str">
        <f>May!$B$7</f>
        <v>May</v>
      </c>
      <c r="C87" s="114" t="str">
        <f>IF(May!$G$7="Input","From MRF",May!$G$7)</f>
        <v>2019-2020</v>
      </c>
      <c r="D87" s="14" t="str">
        <f>IF(May!B62="","From MRF",May!B62)</f>
        <v>From MRF</v>
      </c>
      <c r="E87" s="87">
        <f>May!I62</f>
        <v>0</v>
      </c>
      <c r="F87" s="87">
        <f>May!H62</f>
        <v>0</v>
      </c>
    </row>
    <row r="88" spans="1:6" s="85" customFormat="1" ht="12" x14ac:dyDescent="0.25">
      <c r="A88" s="115">
        <f t="shared" si="2"/>
        <v>48</v>
      </c>
      <c r="B88" s="4" t="str">
        <f>May!$B$7</f>
        <v>May</v>
      </c>
      <c r="C88" s="114" t="str">
        <f>IF(May!$G$7="Input","From MRF",May!$G$7)</f>
        <v>2019-2020</v>
      </c>
      <c r="D88" s="14" t="str">
        <f>IF(May!B63="","From MRF",May!B63)</f>
        <v>From MRF</v>
      </c>
      <c r="E88" s="87">
        <f>May!I63</f>
        <v>0</v>
      </c>
      <c r="F88" s="87">
        <f>May!H63</f>
        <v>0</v>
      </c>
    </row>
    <row r="89" spans="1:6" s="85" customFormat="1" ht="12" x14ac:dyDescent="0.25">
      <c r="A89" s="115">
        <f t="shared" si="2"/>
        <v>49</v>
      </c>
      <c r="B89" s="4" t="str">
        <f>May!$B$7</f>
        <v>May</v>
      </c>
      <c r="C89" s="114" t="str">
        <f>IF(May!$G$7="Input","From MRF",May!$G$7)</f>
        <v>2019-2020</v>
      </c>
      <c r="D89" s="14" t="str">
        <f>IF(May!B64="","From MRF",May!B64)</f>
        <v>From MRF</v>
      </c>
      <c r="E89" s="87">
        <f>May!I64</f>
        <v>0</v>
      </c>
      <c r="F89" s="87">
        <f>May!H64</f>
        <v>0</v>
      </c>
    </row>
    <row r="90" spans="1:6" s="85" customFormat="1" ht="12" x14ac:dyDescent="0.25">
      <c r="A90" s="115">
        <f t="shared" si="2"/>
        <v>50</v>
      </c>
      <c r="B90" s="4" t="str">
        <f>May!$B$7</f>
        <v>May</v>
      </c>
      <c r="C90" s="114" t="str">
        <f>IF(May!$G$7="Input","From MRF",May!$G$7)</f>
        <v>2019-2020</v>
      </c>
      <c r="D90" s="14" t="str">
        <f>IF(May!B65="","From MRF",May!B65)</f>
        <v>From MRF</v>
      </c>
      <c r="E90" s="87">
        <f>May!I65</f>
        <v>0</v>
      </c>
      <c r="F90" s="87">
        <f>May!H65</f>
        <v>0</v>
      </c>
    </row>
    <row r="91" spans="1:6" s="85" customFormat="1" ht="12" x14ac:dyDescent="0.25">
      <c r="A91" s="115">
        <f t="shared" si="2"/>
        <v>51</v>
      </c>
      <c r="B91" s="4" t="str">
        <f>June!$B$7</f>
        <v>June</v>
      </c>
      <c r="C91" s="114" t="str">
        <f>IF(June!$G$7="Input","From MRF",June!$G$7)</f>
        <v>2019-2020</v>
      </c>
      <c r="D91" s="14" t="str">
        <f>IF(June!B41="","From MRF",June!B41)</f>
        <v>From MRF</v>
      </c>
      <c r="E91" s="87">
        <f>June!I41</f>
        <v>0</v>
      </c>
      <c r="F91" s="87">
        <f>June!H41</f>
        <v>0</v>
      </c>
    </row>
    <row r="92" spans="1:6" s="85" customFormat="1" ht="12" x14ac:dyDescent="0.25">
      <c r="A92" s="115">
        <f t="shared" si="2"/>
        <v>52</v>
      </c>
      <c r="B92" s="4" t="str">
        <f>June!$B$7</f>
        <v>June</v>
      </c>
      <c r="C92" s="114" t="str">
        <f>IF(June!$G$7="Input","From MRF",June!$G$7)</f>
        <v>2019-2020</v>
      </c>
      <c r="D92" s="14" t="str">
        <f>IF(June!B42="","From MRF",June!B42)</f>
        <v>From MRF</v>
      </c>
      <c r="E92" s="87">
        <f>June!I42</f>
        <v>0</v>
      </c>
      <c r="F92" s="87">
        <f>June!H42</f>
        <v>0</v>
      </c>
    </row>
    <row r="93" spans="1:6" s="85" customFormat="1" ht="12" x14ac:dyDescent="0.25">
      <c r="A93" s="115">
        <f t="shared" si="2"/>
        <v>53</v>
      </c>
      <c r="B93" s="4" t="str">
        <f>June!$B$7</f>
        <v>June</v>
      </c>
      <c r="C93" s="114" t="str">
        <f>IF(June!$G$7="Input","From MRF",June!$G$7)</f>
        <v>2019-2020</v>
      </c>
      <c r="D93" s="14" t="str">
        <f>IF(June!B43="","From MRF",June!B43)</f>
        <v>From MRF</v>
      </c>
      <c r="E93" s="87">
        <f>June!I43</f>
        <v>0</v>
      </c>
      <c r="F93" s="87">
        <f>June!H43</f>
        <v>0</v>
      </c>
    </row>
    <row r="94" spans="1:6" s="85" customFormat="1" ht="12" x14ac:dyDescent="0.25">
      <c r="A94" s="115">
        <f t="shared" si="2"/>
        <v>54</v>
      </c>
      <c r="B94" s="4" t="str">
        <f>June!$B$7</f>
        <v>June</v>
      </c>
      <c r="C94" s="114" t="str">
        <f>IF(June!$G$7="Input","From MRF",June!$G$7)</f>
        <v>2019-2020</v>
      </c>
      <c r="D94" s="14" t="str">
        <f>IF(June!B44="","From MRF",June!B44)</f>
        <v>From MRF</v>
      </c>
      <c r="E94" s="87">
        <f>June!I44</f>
        <v>0</v>
      </c>
      <c r="F94" s="87">
        <f>June!H44</f>
        <v>0</v>
      </c>
    </row>
    <row r="95" spans="1:6" s="85" customFormat="1" ht="12" x14ac:dyDescent="0.25">
      <c r="A95" s="115">
        <f t="shared" si="2"/>
        <v>55</v>
      </c>
      <c r="B95" s="4" t="str">
        <f>June!$B$7</f>
        <v>June</v>
      </c>
      <c r="C95" s="114" t="str">
        <f>IF(June!$G$7="Input","From MRF",June!$G$7)</f>
        <v>2019-2020</v>
      </c>
      <c r="D95" s="14" t="str">
        <f>IF(June!B45="","From MRF",June!B45)</f>
        <v>From MRF</v>
      </c>
      <c r="E95" s="87">
        <f>June!I45</f>
        <v>0</v>
      </c>
      <c r="F95" s="87">
        <f>June!H45</f>
        <v>0</v>
      </c>
    </row>
    <row r="96" spans="1:6" s="85" customFormat="1" ht="12" x14ac:dyDescent="0.25">
      <c r="A96" s="115">
        <f t="shared" si="2"/>
        <v>56</v>
      </c>
      <c r="B96" s="4" t="str">
        <f>June!$B$7</f>
        <v>June</v>
      </c>
      <c r="C96" s="114" t="str">
        <f>IF(June!$G$7="Input","From MRF",June!$G$7)</f>
        <v>2019-2020</v>
      </c>
      <c r="D96" s="14" t="str">
        <f>IF(June!B46="","From MRF",June!B46)</f>
        <v>From MRF</v>
      </c>
      <c r="E96" s="87">
        <f>June!I46</f>
        <v>0</v>
      </c>
      <c r="F96" s="87">
        <f>June!H46</f>
        <v>0</v>
      </c>
    </row>
    <row r="97" spans="1:6" s="85" customFormat="1" ht="12" x14ac:dyDescent="0.25">
      <c r="A97" s="115">
        <f t="shared" si="2"/>
        <v>57</v>
      </c>
      <c r="B97" s="4" t="str">
        <f>June!$B$7</f>
        <v>June</v>
      </c>
      <c r="C97" s="114" t="str">
        <f>IF(June!$G$7="Input","From MRF",June!$G$7)</f>
        <v>2019-2020</v>
      </c>
      <c r="D97" s="14" t="str">
        <f>IF(June!B47="","From MRF",June!B47)</f>
        <v>From MRF</v>
      </c>
      <c r="E97" s="87">
        <f>June!I47</f>
        <v>0</v>
      </c>
      <c r="F97" s="87">
        <f>June!H47</f>
        <v>0</v>
      </c>
    </row>
    <row r="98" spans="1:6" s="85" customFormat="1" ht="12" x14ac:dyDescent="0.25">
      <c r="A98" s="115">
        <f t="shared" si="2"/>
        <v>58</v>
      </c>
      <c r="B98" s="4" t="str">
        <f>June!$B$7</f>
        <v>June</v>
      </c>
      <c r="C98" s="114" t="str">
        <f>IF(June!$G$7="Input","From MRF",June!$G$7)</f>
        <v>2019-2020</v>
      </c>
      <c r="D98" s="14" t="str">
        <f>IF(June!B48="","From MRF",June!B48)</f>
        <v>From MRF</v>
      </c>
      <c r="E98" s="87">
        <f>June!I48</f>
        <v>0</v>
      </c>
      <c r="F98" s="87">
        <f>June!H48</f>
        <v>0</v>
      </c>
    </row>
    <row r="99" spans="1:6" s="85" customFormat="1" ht="12" x14ac:dyDescent="0.25">
      <c r="A99" s="115">
        <f t="shared" si="2"/>
        <v>59</v>
      </c>
      <c r="B99" s="4" t="str">
        <f>June!$B$7</f>
        <v>June</v>
      </c>
      <c r="C99" s="114" t="str">
        <f>IF(June!$G$7="Input","From MRF",June!$G$7)</f>
        <v>2019-2020</v>
      </c>
      <c r="D99" s="14" t="str">
        <f>IF(June!B49="","From MRF",June!B49)</f>
        <v>From MRF</v>
      </c>
      <c r="E99" s="87">
        <f>June!I49</f>
        <v>0</v>
      </c>
      <c r="F99" s="87">
        <f>June!H49</f>
        <v>0</v>
      </c>
    </row>
    <row r="100" spans="1:6" s="85" customFormat="1" ht="12" x14ac:dyDescent="0.25">
      <c r="A100" s="115">
        <f t="shared" si="2"/>
        <v>60</v>
      </c>
      <c r="B100" s="4" t="str">
        <f>June!$B$7</f>
        <v>June</v>
      </c>
      <c r="C100" s="114" t="str">
        <f>IF(June!$G$7="Input","From MRF",June!$G$7)</f>
        <v>2019-2020</v>
      </c>
      <c r="D100" s="14" t="str">
        <f>IF(June!B50="","From MRF",June!B50)</f>
        <v>From MRF</v>
      </c>
      <c r="E100" s="87">
        <f>June!I50</f>
        <v>0</v>
      </c>
      <c r="F100" s="87">
        <f>June!H50</f>
        <v>0</v>
      </c>
    </row>
    <row r="101" spans="1:6" s="85" customFormat="1" ht="12" x14ac:dyDescent="0.25">
      <c r="A101" s="115">
        <f t="shared" si="2"/>
        <v>61</v>
      </c>
      <c r="B101" s="4" t="str">
        <f>June!$B$7</f>
        <v>June</v>
      </c>
      <c r="C101" s="114" t="str">
        <f>IF(June!$G$7="Input","From MRF",June!$G$7)</f>
        <v>2019-2020</v>
      </c>
      <c r="D101" s="14" t="str">
        <f>IF(June!B51="","From MRF",June!B51)</f>
        <v>From MRF</v>
      </c>
      <c r="E101" s="87">
        <f>June!I51</f>
        <v>0</v>
      </c>
      <c r="F101" s="87">
        <f>June!H51</f>
        <v>0</v>
      </c>
    </row>
    <row r="102" spans="1:6" s="85" customFormat="1" ht="12" x14ac:dyDescent="0.25">
      <c r="A102" s="115">
        <f t="shared" si="2"/>
        <v>62</v>
      </c>
      <c r="B102" s="4" t="str">
        <f>June!$B$7</f>
        <v>June</v>
      </c>
      <c r="C102" s="114" t="str">
        <f>IF(June!$G$7="Input","From MRF",June!$G$7)</f>
        <v>2019-2020</v>
      </c>
      <c r="D102" s="14" t="str">
        <f>IF(June!B52="","From MRF",June!B52)</f>
        <v>From MRF</v>
      </c>
      <c r="E102" s="87">
        <f>June!I52</f>
        <v>0</v>
      </c>
      <c r="F102" s="87">
        <f>June!H52</f>
        <v>0</v>
      </c>
    </row>
    <row r="103" spans="1:6" s="85" customFormat="1" ht="12" x14ac:dyDescent="0.25">
      <c r="A103" s="115">
        <f t="shared" si="2"/>
        <v>63</v>
      </c>
      <c r="B103" s="4" t="str">
        <f>June!$B$7</f>
        <v>June</v>
      </c>
      <c r="C103" s="114" t="str">
        <f>IF(June!$G$7="Input","From MRF",June!$G$7)</f>
        <v>2019-2020</v>
      </c>
      <c r="D103" s="14" t="str">
        <f>IF(June!B53="","From MRF",June!B53)</f>
        <v>From MRF</v>
      </c>
      <c r="E103" s="87">
        <f>June!I53</f>
        <v>0</v>
      </c>
      <c r="F103" s="87">
        <f>June!H53</f>
        <v>0</v>
      </c>
    </row>
    <row r="104" spans="1:6" s="85" customFormat="1" ht="12" x14ac:dyDescent="0.25">
      <c r="A104" s="115">
        <f t="shared" si="2"/>
        <v>64</v>
      </c>
      <c r="B104" s="4" t="str">
        <f>June!$B$7</f>
        <v>June</v>
      </c>
      <c r="C104" s="114" t="str">
        <f>IF(June!$G$7="Input","From MRF",June!$G$7)</f>
        <v>2019-2020</v>
      </c>
      <c r="D104" s="14" t="str">
        <f>IF(June!B54="","From MRF",June!B54)</f>
        <v>From MRF</v>
      </c>
      <c r="E104" s="87">
        <f>June!I54</f>
        <v>0</v>
      </c>
      <c r="F104" s="87">
        <f>June!H54</f>
        <v>0</v>
      </c>
    </row>
    <row r="105" spans="1:6" s="85" customFormat="1" ht="12" x14ac:dyDescent="0.25">
      <c r="A105" s="115">
        <f t="shared" si="2"/>
        <v>65</v>
      </c>
      <c r="B105" s="4" t="str">
        <f>June!$B$7</f>
        <v>June</v>
      </c>
      <c r="C105" s="114" t="str">
        <f>IF(June!$G$7="Input","From MRF",June!$G$7)</f>
        <v>2019-2020</v>
      </c>
      <c r="D105" s="14" t="str">
        <f>IF(June!B55="","From MRF",June!B55)</f>
        <v>From MRF</v>
      </c>
      <c r="E105" s="87">
        <f>June!I55</f>
        <v>0</v>
      </c>
      <c r="F105" s="87">
        <f>June!H55</f>
        <v>0</v>
      </c>
    </row>
    <row r="106" spans="1:6" s="85" customFormat="1" ht="12" x14ac:dyDescent="0.25">
      <c r="A106" s="115">
        <f t="shared" si="2"/>
        <v>66</v>
      </c>
      <c r="B106" s="4" t="str">
        <f>June!$B$7</f>
        <v>June</v>
      </c>
      <c r="C106" s="114" t="str">
        <f>IF(June!$G$7="Input","From MRF",June!$G$7)</f>
        <v>2019-2020</v>
      </c>
      <c r="D106" s="14" t="str">
        <f>IF(June!B56="","From MRF",June!B56)</f>
        <v>From MRF</v>
      </c>
      <c r="E106" s="87">
        <f>June!I56</f>
        <v>0</v>
      </c>
      <c r="F106" s="87">
        <f>June!H56</f>
        <v>0</v>
      </c>
    </row>
    <row r="107" spans="1:6" s="85" customFormat="1" ht="12" x14ac:dyDescent="0.25">
      <c r="A107" s="115">
        <f t="shared" si="2"/>
        <v>67</v>
      </c>
      <c r="B107" s="4" t="str">
        <f>June!$B$7</f>
        <v>June</v>
      </c>
      <c r="C107" s="114" t="str">
        <f>IF(June!$G$7="Input","From MRF",June!$G$7)</f>
        <v>2019-2020</v>
      </c>
      <c r="D107" s="14" t="str">
        <f>IF(June!B57="","From MRF",June!B57)</f>
        <v>From MRF</v>
      </c>
      <c r="E107" s="87">
        <f>June!I57</f>
        <v>0</v>
      </c>
      <c r="F107" s="87">
        <f>June!H57</f>
        <v>0</v>
      </c>
    </row>
    <row r="108" spans="1:6" s="85" customFormat="1" ht="12" x14ac:dyDescent="0.25">
      <c r="A108" s="115">
        <f t="shared" si="2"/>
        <v>68</v>
      </c>
      <c r="B108" s="4" t="str">
        <f>June!$B$7</f>
        <v>June</v>
      </c>
      <c r="C108" s="114" t="str">
        <f>IF(June!$G$7="Input","From MRF",June!$G$7)</f>
        <v>2019-2020</v>
      </c>
      <c r="D108" s="14" t="str">
        <f>IF(June!B58="","From MRF",June!B58)</f>
        <v>From MRF</v>
      </c>
      <c r="E108" s="87">
        <f>June!I58</f>
        <v>0</v>
      </c>
      <c r="F108" s="87">
        <f>June!H58</f>
        <v>0</v>
      </c>
    </row>
    <row r="109" spans="1:6" s="85" customFormat="1" ht="12" x14ac:dyDescent="0.25">
      <c r="A109" s="115">
        <f t="shared" si="2"/>
        <v>69</v>
      </c>
      <c r="B109" s="4" t="str">
        <f>June!$B$7</f>
        <v>June</v>
      </c>
      <c r="C109" s="114" t="str">
        <f>IF(June!$G$7="Input","From MRF",June!$G$7)</f>
        <v>2019-2020</v>
      </c>
      <c r="D109" s="14" t="str">
        <f>IF(June!B59="","From MRF",June!B59)</f>
        <v>From MRF</v>
      </c>
      <c r="E109" s="87">
        <f>June!I59</f>
        <v>0</v>
      </c>
      <c r="F109" s="87">
        <f>June!H59</f>
        <v>0</v>
      </c>
    </row>
    <row r="110" spans="1:6" s="85" customFormat="1" ht="12" x14ac:dyDescent="0.25">
      <c r="A110" s="115">
        <f t="shared" si="2"/>
        <v>70</v>
      </c>
      <c r="B110" s="4" t="str">
        <f>June!$B$7</f>
        <v>June</v>
      </c>
      <c r="C110" s="114" t="str">
        <f>IF(June!$G$7="Input","From MRF",June!$G$7)</f>
        <v>2019-2020</v>
      </c>
      <c r="D110" s="14" t="str">
        <f>IF(June!B60="","From MRF",June!B60)</f>
        <v>From MRF</v>
      </c>
      <c r="E110" s="87">
        <f>June!I60</f>
        <v>0</v>
      </c>
      <c r="F110" s="87">
        <f>June!H60</f>
        <v>0</v>
      </c>
    </row>
    <row r="111" spans="1:6" s="85" customFormat="1" ht="12" x14ac:dyDescent="0.25">
      <c r="A111" s="115">
        <f t="shared" si="2"/>
        <v>71</v>
      </c>
      <c r="B111" s="4" t="str">
        <f>June!$B$7</f>
        <v>June</v>
      </c>
      <c r="C111" s="114" t="str">
        <f>IF(June!$G$7="Input","From MRF",June!$G$7)</f>
        <v>2019-2020</v>
      </c>
      <c r="D111" s="14" t="str">
        <f>IF(June!B61="","From MRF",June!B61)</f>
        <v>From MRF</v>
      </c>
      <c r="E111" s="87">
        <f>June!I61</f>
        <v>0</v>
      </c>
      <c r="F111" s="87">
        <f>June!H61</f>
        <v>0</v>
      </c>
    </row>
    <row r="112" spans="1:6" s="85" customFormat="1" ht="12" x14ac:dyDescent="0.25">
      <c r="A112" s="115">
        <f t="shared" si="2"/>
        <v>72</v>
      </c>
      <c r="B112" s="4" t="str">
        <f>June!$B$7</f>
        <v>June</v>
      </c>
      <c r="C112" s="114" t="str">
        <f>IF(June!$G$7="Input","From MRF",June!$G$7)</f>
        <v>2019-2020</v>
      </c>
      <c r="D112" s="14" t="str">
        <f>IF(June!B62="","From MRF",June!B62)</f>
        <v>From MRF</v>
      </c>
      <c r="E112" s="87">
        <f>June!I62</f>
        <v>0</v>
      </c>
      <c r="F112" s="87">
        <f>June!H62</f>
        <v>0</v>
      </c>
    </row>
    <row r="113" spans="1:6" s="85" customFormat="1" ht="12" x14ac:dyDescent="0.25">
      <c r="A113" s="115">
        <f t="shared" si="2"/>
        <v>73</v>
      </c>
      <c r="B113" s="4" t="str">
        <f>June!$B$7</f>
        <v>June</v>
      </c>
      <c r="C113" s="114" t="str">
        <f>IF(June!$G$7="Input","From MRF",June!$G$7)</f>
        <v>2019-2020</v>
      </c>
      <c r="D113" s="14" t="str">
        <f>IF(June!B63="","From MRF",June!B63)</f>
        <v>From MRF</v>
      </c>
      <c r="E113" s="87">
        <f>June!I63</f>
        <v>0</v>
      </c>
      <c r="F113" s="87">
        <f>June!H63</f>
        <v>0</v>
      </c>
    </row>
    <row r="114" spans="1:6" s="85" customFormat="1" ht="12" x14ac:dyDescent="0.25">
      <c r="A114" s="115">
        <f t="shared" si="2"/>
        <v>74</v>
      </c>
      <c r="B114" s="4" t="str">
        <f>June!$B$7</f>
        <v>June</v>
      </c>
      <c r="C114" s="114" t="str">
        <f>IF(June!$G$7="Input","From MRF",June!$G$7)</f>
        <v>2019-2020</v>
      </c>
      <c r="D114" s="14" t="str">
        <f>IF(June!B64="","From MRF",June!B64)</f>
        <v>From MRF</v>
      </c>
      <c r="E114" s="87">
        <f>June!I64</f>
        <v>0</v>
      </c>
      <c r="F114" s="87">
        <f>June!H64</f>
        <v>0</v>
      </c>
    </row>
    <row r="115" spans="1:6" s="85" customFormat="1" ht="12" x14ac:dyDescent="0.25">
      <c r="A115" s="115">
        <f t="shared" si="2"/>
        <v>75</v>
      </c>
      <c r="B115" s="4" t="str">
        <f>June!$B$7</f>
        <v>June</v>
      </c>
      <c r="C115" s="114" t="str">
        <f>IF(June!$G$7="Input","From MRF",June!$G$7)</f>
        <v>2019-2020</v>
      </c>
      <c r="D115" s="14" t="str">
        <f>IF(June!B65="","From MRF",June!B65)</f>
        <v>From MRF</v>
      </c>
      <c r="E115" s="87">
        <f>June!I65</f>
        <v>0</v>
      </c>
      <c r="F115" s="87">
        <f>June!H65</f>
        <v>0</v>
      </c>
    </row>
    <row r="116" spans="1:6" s="85" customFormat="1" ht="12" x14ac:dyDescent="0.25">
      <c r="A116" s="115">
        <f t="shared" ref="A116:A165" si="3">SUM(A115)+1</f>
        <v>76</v>
      </c>
      <c r="B116" s="4" t="str">
        <f>July!$B$7</f>
        <v>July</v>
      </c>
      <c r="C116" s="114" t="str">
        <f>IF(July!$G$7="Input","From MRF",July!$G$7)</f>
        <v>2019-2020</v>
      </c>
      <c r="D116" s="14" t="str">
        <f>IF(July!B41="","From MRF",July!B41)</f>
        <v>From MRF</v>
      </c>
      <c r="E116" s="87">
        <f>July!I41</f>
        <v>0</v>
      </c>
      <c r="F116" s="87">
        <f>July!H41</f>
        <v>0</v>
      </c>
    </row>
    <row r="117" spans="1:6" s="85" customFormat="1" ht="12" x14ac:dyDescent="0.25">
      <c r="A117" s="115">
        <f t="shared" si="3"/>
        <v>77</v>
      </c>
      <c r="B117" s="4" t="str">
        <f>July!$B$7</f>
        <v>July</v>
      </c>
      <c r="C117" s="114" t="str">
        <f>IF(July!$G$7="Input","From MRF",July!$G$7)</f>
        <v>2019-2020</v>
      </c>
      <c r="D117" s="14" t="str">
        <f>IF(July!B42="","From MRF",July!B42)</f>
        <v>From MRF</v>
      </c>
      <c r="E117" s="87">
        <f>July!I42</f>
        <v>0</v>
      </c>
      <c r="F117" s="87">
        <f>July!H42</f>
        <v>0</v>
      </c>
    </row>
    <row r="118" spans="1:6" s="85" customFormat="1" ht="12" x14ac:dyDescent="0.25">
      <c r="A118" s="115">
        <f t="shared" si="3"/>
        <v>78</v>
      </c>
      <c r="B118" s="4" t="str">
        <f>July!$B$7</f>
        <v>July</v>
      </c>
      <c r="C118" s="114" t="str">
        <f>IF(July!$G$7="Input","From MRF",July!$G$7)</f>
        <v>2019-2020</v>
      </c>
      <c r="D118" s="14" t="str">
        <f>IF(July!B43="","From MRF",July!B43)</f>
        <v>From MRF</v>
      </c>
      <c r="E118" s="87">
        <f>July!I43</f>
        <v>0</v>
      </c>
      <c r="F118" s="87">
        <f>July!H43</f>
        <v>0</v>
      </c>
    </row>
    <row r="119" spans="1:6" s="85" customFormat="1" ht="12" x14ac:dyDescent="0.25">
      <c r="A119" s="115">
        <f t="shared" si="3"/>
        <v>79</v>
      </c>
      <c r="B119" s="4" t="str">
        <f>July!$B$7</f>
        <v>July</v>
      </c>
      <c r="C119" s="114" t="str">
        <f>IF(July!$G$7="Input","From MRF",July!$G$7)</f>
        <v>2019-2020</v>
      </c>
      <c r="D119" s="14" t="str">
        <f>IF(July!B44="","From MRF",July!B44)</f>
        <v>From MRF</v>
      </c>
      <c r="E119" s="87">
        <f>July!I44</f>
        <v>0</v>
      </c>
      <c r="F119" s="87">
        <f>July!H44</f>
        <v>0</v>
      </c>
    </row>
    <row r="120" spans="1:6" s="85" customFormat="1" ht="12" x14ac:dyDescent="0.25">
      <c r="A120" s="115">
        <f t="shared" si="3"/>
        <v>80</v>
      </c>
      <c r="B120" s="4" t="str">
        <f>July!$B$7</f>
        <v>July</v>
      </c>
      <c r="C120" s="114" t="str">
        <f>IF(July!$G$7="Input","From MRF",July!$G$7)</f>
        <v>2019-2020</v>
      </c>
      <c r="D120" s="14" t="str">
        <f>IF(July!B45="","From MRF",July!B45)</f>
        <v>From MRF</v>
      </c>
      <c r="E120" s="87">
        <f>July!I45</f>
        <v>0</v>
      </c>
      <c r="F120" s="87">
        <f>July!H45</f>
        <v>0</v>
      </c>
    </row>
    <row r="121" spans="1:6" s="85" customFormat="1" ht="12" x14ac:dyDescent="0.25">
      <c r="A121" s="115">
        <f t="shared" si="3"/>
        <v>81</v>
      </c>
      <c r="B121" s="4" t="str">
        <f>July!$B$7</f>
        <v>July</v>
      </c>
      <c r="C121" s="114" t="str">
        <f>IF(July!$G$7="Input","From MRF",July!$G$7)</f>
        <v>2019-2020</v>
      </c>
      <c r="D121" s="14" t="str">
        <f>IF(July!B46="","From MRF",July!B46)</f>
        <v>From MRF</v>
      </c>
      <c r="E121" s="87">
        <f>July!I46</f>
        <v>0</v>
      </c>
      <c r="F121" s="87">
        <f>July!H46</f>
        <v>0</v>
      </c>
    </row>
    <row r="122" spans="1:6" s="85" customFormat="1" ht="12" x14ac:dyDescent="0.25">
      <c r="A122" s="115">
        <f t="shared" si="3"/>
        <v>82</v>
      </c>
      <c r="B122" s="4" t="str">
        <f>July!$B$7</f>
        <v>July</v>
      </c>
      <c r="C122" s="114" t="str">
        <f>IF(July!$G$7="Input","From MRF",July!$G$7)</f>
        <v>2019-2020</v>
      </c>
      <c r="D122" s="14" t="str">
        <f>IF(July!B47="","From MRF",July!B47)</f>
        <v>From MRF</v>
      </c>
      <c r="E122" s="87">
        <f>July!I47</f>
        <v>0</v>
      </c>
      <c r="F122" s="87">
        <f>July!H47</f>
        <v>0</v>
      </c>
    </row>
    <row r="123" spans="1:6" s="85" customFormat="1" ht="12" x14ac:dyDescent="0.25">
      <c r="A123" s="115">
        <f t="shared" si="3"/>
        <v>83</v>
      </c>
      <c r="B123" s="4" t="str">
        <f>July!$B$7</f>
        <v>July</v>
      </c>
      <c r="C123" s="114" t="str">
        <f>IF(July!$G$7="Input","From MRF",July!$G$7)</f>
        <v>2019-2020</v>
      </c>
      <c r="D123" s="14" t="str">
        <f>IF(July!B48="","From MRF",July!B48)</f>
        <v>From MRF</v>
      </c>
      <c r="E123" s="87">
        <f>July!I48</f>
        <v>0</v>
      </c>
      <c r="F123" s="87">
        <f>July!H48</f>
        <v>0</v>
      </c>
    </row>
    <row r="124" spans="1:6" s="85" customFormat="1" ht="12" x14ac:dyDescent="0.25">
      <c r="A124" s="115">
        <f t="shared" si="3"/>
        <v>84</v>
      </c>
      <c r="B124" s="4" t="str">
        <f>July!$B$7</f>
        <v>July</v>
      </c>
      <c r="C124" s="114" t="str">
        <f>IF(July!$G$7="Input","From MRF",July!$G$7)</f>
        <v>2019-2020</v>
      </c>
      <c r="D124" s="14" t="str">
        <f>IF(July!B49="","From MRF",July!B49)</f>
        <v>From MRF</v>
      </c>
      <c r="E124" s="87">
        <f>July!I49</f>
        <v>0</v>
      </c>
      <c r="F124" s="87">
        <f>July!H49</f>
        <v>0</v>
      </c>
    </row>
    <row r="125" spans="1:6" s="85" customFormat="1" ht="12" x14ac:dyDescent="0.25">
      <c r="A125" s="115">
        <f t="shared" si="3"/>
        <v>85</v>
      </c>
      <c r="B125" s="4" t="str">
        <f>July!$B$7</f>
        <v>July</v>
      </c>
      <c r="C125" s="114" t="str">
        <f>IF(July!$G$7="Input","From MRF",July!$G$7)</f>
        <v>2019-2020</v>
      </c>
      <c r="D125" s="14" t="str">
        <f>IF(July!B50="","From MRF",July!B50)</f>
        <v>From MRF</v>
      </c>
      <c r="E125" s="87">
        <f>July!I50</f>
        <v>0</v>
      </c>
      <c r="F125" s="87">
        <f>July!H50</f>
        <v>0</v>
      </c>
    </row>
    <row r="126" spans="1:6" s="85" customFormat="1" ht="12" x14ac:dyDescent="0.25">
      <c r="A126" s="115">
        <f t="shared" si="3"/>
        <v>86</v>
      </c>
      <c r="B126" s="4" t="str">
        <f>July!$B$7</f>
        <v>July</v>
      </c>
      <c r="C126" s="114" t="str">
        <f>IF(July!$G$7="Input","From MRF",July!$G$7)</f>
        <v>2019-2020</v>
      </c>
      <c r="D126" s="14" t="str">
        <f>IF(July!B51="","From MRF",July!B51)</f>
        <v>From MRF</v>
      </c>
      <c r="E126" s="87">
        <f>July!I51</f>
        <v>0</v>
      </c>
      <c r="F126" s="87">
        <f>July!H51</f>
        <v>0</v>
      </c>
    </row>
    <row r="127" spans="1:6" s="85" customFormat="1" ht="12" x14ac:dyDescent="0.25">
      <c r="A127" s="115">
        <f t="shared" si="3"/>
        <v>87</v>
      </c>
      <c r="B127" s="4" t="str">
        <f>July!$B$7</f>
        <v>July</v>
      </c>
      <c r="C127" s="114" t="str">
        <f>IF(July!$G$7="Input","From MRF",July!$G$7)</f>
        <v>2019-2020</v>
      </c>
      <c r="D127" s="14" t="str">
        <f>IF(July!B52="","From MRF",July!B52)</f>
        <v>From MRF</v>
      </c>
      <c r="E127" s="87">
        <f>July!I52</f>
        <v>0</v>
      </c>
      <c r="F127" s="87">
        <f>July!H52</f>
        <v>0</v>
      </c>
    </row>
    <row r="128" spans="1:6" s="85" customFormat="1" ht="12" x14ac:dyDescent="0.25">
      <c r="A128" s="115">
        <f t="shared" si="3"/>
        <v>88</v>
      </c>
      <c r="B128" s="4" t="str">
        <f>July!$B$7</f>
        <v>July</v>
      </c>
      <c r="C128" s="114" t="str">
        <f>IF(July!$G$7="Input","From MRF",July!$G$7)</f>
        <v>2019-2020</v>
      </c>
      <c r="D128" s="14" t="str">
        <f>IF(July!B53="","From MRF",July!B53)</f>
        <v>From MRF</v>
      </c>
      <c r="E128" s="87">
        <f>July!I53</f>
        <v>0</v>
      </c>
      <c r="F128" s="87">
        <f>July!H53</f>
        <v>0</v>
      </c>
    </row>
    <row r="129" spans="1:6" s="85" customFormat="1" ht="12" x14ac:dyDescent="0.25">
      <c r="A129" s="115">
        <f t="shared" si="3"/>
        <v>89</v>
      </c>
      <c r="B129" s="4" t="str">
        <f>July!$B$7</f>
        <v>July</v>
      </c>
      <c r="C129" s="114" t="str">
        <f>IF(July!$G$7="Input","From MRF",July!$G$7)</f>
        <v>2019-2020</v>
      </c>
      <c r="D129" s="14" t="str">
        <f>IF(July!B54="","From MRF",July!B54)</f>
        <v>From MRF</v>
      </c>
      <c r="E129" s="87">
        <f>July!I54</f>
        <v>0</v>
      </c>
      <c r="F129" s="87">
        <f>July!H54</f>
        <v>0</v>
      </c>
    </row>
    <row r="130" spans="1:6" s="85" customFormat="1" ht="12" x14ac:dyDescent="0.25">
      <c r="A130" s="115">
        <f t="shared" si="3"/>
        <v>90</v>
      </c>
      <c r="B130" s="4" t="str">
        <f>July!$B$7</f>
        <v>July</v>
      </c>
      <c r="C130" s="114" t="str">
        <f>IF(July!$G$7="Input","From MRF",July!$G$7)</f>
        <v>2019-2020</v>
      </c>
      <c r="D130" s="14" t="str">
        <f>IF(July!B55="","From MRF",July!B55)</f>
        <v>From MRF</v>
      </c>
      <c r="E130" s="87">
        <f>July!I55</f>
        <v>0</v>
      </c>
      <c r="F130" s="87">
        <f>July!H55</f>
        <v>0</v>
      </c>
    </row>
    <row r="131" spans="1:6" s="85" customFormat="1" ht="12" x14ac:dyDescent="0.25">
      <c r="A131" s="115">
        <f t="shared" si="3"/>
        <v>91</v>
      </c>
      <c r="B131" s="4" t="str">
        <f>July!$B$7</f>
        <v>July</v>
      </c>
      <c r="C131" s="114" t="str">
        <f>IF(July!$G$7="Input","From MRF",July!$G$7)</f>
        <v>2019-2020</v>
      </c>
      <c r="D131" s="14" t="str">
        <f>IF(July!B56="","From MRF",July!B56)</f>
        <v>From MRF</v>
      </c>
      <c r="E131" s="87">
        <f>July!I56</f>
        <v>0</v>
      </c>
      <c r="F131" s="87">
        <f>July!H56</f>
        <v>0</v>
      </c>
    </row>
    <row r="132" spans="1:6" s="85" customFormat="1" ht="12" x14ac:dyDescent="0.25">
      <c r="A132" s="115">
        <f t="shared" si="3"/>
        <v>92</v>
      </c>
      <c r="B132" s="4" t="str">
        <f>July!$B$7</f>
        <v>July</v>
      </c>
      <c r="C132" s="114" t="str">
        <f>IF(July!$G$7="Input","From MRF",July!$G$7)</f>
        <v>2019-2020</v>
      </c>
      <c r="D132" s="14" t="str">
        <f>IF(July!B57="","From MRF",July!B57)</f>
        <v>From MRF</v>
      </c>
      <c r="E132" s="87">
        <f>July!I57</f>
        <v>0</v>
      </c>
      <c r="F132" s="87">
        <f>July!H57</f>
        <v>0</v>
      </c>
    </row>
    <row r="133" spans="1:6" s="85" customFormat="1" ht="12" x14ac:dyDescent="0.25">
      <c r="A133" s="115">
        <f t="shared" si="3"/>
        <v>93</v>
      </c>
      <c r="B133" s="4" t="str">
        <f>July!$B$7</f>
        <v>July</v>
      </c>
      <c r="C133" s="114" t="str">
        <f>IF(July!$G$7="Input","From MRF",July!$G$7)</f>
        <v>2019-2020</v>
      </c>
      <c r="D133" s="14" t="str">
        <f>IF(July!B58="","From MRF",July!B58)</f>
        <v>From MRF</v>
      </c>
      <c r="E133" s="87">
        <f>July!I58</f>
        <v>0</v>
      </c>
      <c r="F133" s="87">
        <f>July!H58</f>
        <v>0</v>
      </c>
    </row>
    <row r="134" spans="1:6" s="85" customFormat="1" ht="12" x14ac:dyDescent="0.25">
      <c r="A134" s="115">
        <f t="shared" si="3"/>
        <v>94</v>
      </c>
      <c r="B134" s="4" t="str">
        <f>July!$B$7</f>
        <v>July</v>
      </c>
      <c r="C134" s="114" t="str">
        <f>IF(July!$G$7="Input","From MRF",July!$G$7)</f>
        <v>2019-2020</v>
      </c>
      <c r="D134" s="14" t="str">
        <f>IF(July!B59="","From MRF",July!B59)</f>
        <v>From MRF</v>
      </c>
      <c r="E134" s="87">
        <f>July!I59</f>
        <v>0</v>
      </c>
      <c r="F134" s="87">
        <f>July!H59</f>
        <v>0</v>
      </c>
    </row>
    <row r="135" spans="1:6" s="85" customFormat="1" ht="12" x14ac:dyDescent="0.25">
      <c r="A135" s="115">
        <f t="shared" si="3"/>
        <v>95</v>
      </c>
      <c r="B135" s="4" t="str">
        <f>July!$B$7</f>
        <v>July</v>
      </c>
      <c r="C135" s="114" t="str">
        <f>IF(July!$G$7="Input","From MRF",July!$G$7)</f>
        <v>2019-2020</v>
      </c>
      <c r="D135" s="14" t="str">
        <f>IF(July!B60="","From MRF",July!B60)</f>
        <v>From MRF</v>
      </c>
      <c r="E135" s="87">
        <f>July!I60</f>
        <v>0</v>
      </c>
      <c r="F135" s="87">
        <f>July!H60</f>
        <v>0</v>
      </c>
    </row>
    <row r="136" spans="1:6" s="85" customFormat="1" ht="12" x14ac:dyDescent="0.25">
      <c r="A136" s="115">
        <f t="shared" si="3"/>
        <v>96</v>
      </c>
      <c r="B136" s="4" t="str">
        <f>July!$B$7</f>
        <v>July</v>
      </c>
      <c r="C136" s="114" t="str">
        <f>IF(July!$G$7="Input","From MRF",July!$G$7)</f>
        <v>2019-2020</v>
      </c>
      <c r="D136" s="14" t="str">
        <f>IF(July!B61="","From MRF",July!B61)</f>
        <v>From MRF</v>
      </c>
      <c r="E136" s="87">
        <f>July!I61</f>
        <v>0</v>
      </c>
      <c r="F136" s="87">
        <f>July!H61</f>
        <v>0</v>
      </c>
    </row>
    <row r="137" spans="1:6" s="85" customFormat="1" ht="12" x14ac:dyDescent="0.25">
      <c r="A137" s="115">
        <f t="shared" si="3"/>
        <v>97</v>
      </c>
      <c r="B137" s="4" t="str">
        <f>July!$B$7</f>
        <v>July</v>
      </c>
      <c r="C137" s="114" t="str">
        <f>IF(July!$G$7="Input","From MRF",July!$G$7)</f>
        <v>2019-2020</v>
      </c>
      <c r="D137" s="14" t="str">
        <f>IF(July!B62="","From MRF",July!B62)</f>
        <v>From MRF</v>
      </c>
      <c r="E137" s="87">
        <f>July!I62</f>
        <v>0</v>
      </c>
      <c r="F137" s="87">
        <f>July!H62</f>
        <v>0</v>
      </c>
    </row>
    <row r="138" spans="1:6" s="85" customFormat="1" ht="12" x14ac:dyDescent="0.25">
      <c r="A138" s="115">
        <f t="shared" si="3"/>
        <v>98</v>
      </c>
      <c r="B138" s="4" t="str">
        <f>July!$B$7</f>
        <v>July</v>
      </c>
      <c r="C138" s="114" t="str">
        <f>IF(July!$G$7="Input","From MRF",July!$G$7)</f>
        <v>2019-2020</v>
      </c>
      <c r="D138" s="14" t="str">
        <f>IF(July!B63="","From MRF",July!B63)</f>
        <v>From MRF</v>
      </c>
      <c r="E138" s="87">
        <f>July!I63</f>
        <v>0</v>
      </c>
      <c r="F138" s="87">
        <f>July!H63</f>
        <v>0</v>
      </c>
    </row>
    <row r="139" spans="1:6" s="85" customFormat="1" ht="12" x14ac:dyDescent="0.25">
      <c r="A139" s="115">
        <f t="shared" si="3"/>
        <v>99</v>
      </c>
      <c r="B139" s="4" t="str">
        <f>July!$B$7</f>
        <v>July</v>
      </c>
      <c r="C139" s="114" t="str">
        <f>IF(July!$G$7="Input","From MRF",July!$G$7)</f>
        <v>2019-2020</v>
      </c>
      <c r="D139" s="14" t="str">
        <f>IF(July!B64="","From MRF",July!B64)</f>
        <v>From MRF</v>
      </c>
      <c r="E139" s="87">
        <f>July!I64</f>
        <v>0</v>
      </c>
      <c r="F139" s="87">
        <f>July!H64</f>
        <v>0</v>
      </c>
    </row>
    <row r="140" spans="1:6" s="85" customFormat="1" ht="12" x14ac:dyDescent="0.25">
      <c r="A140" s="115">
        <f t="shared" si="3"/>
        <v>100</v>
      </c>
      <c r="B140" s="4" t="str">
        <f>July!$B$7</f>
        <v>July</v>
      </c>
      <c r="C140" s="114" t="str">
        <f>IF(July!$G$7="Input","From MRF",July!$G$7)</f>
        <v>2019-2020</v>
      </c>
      <c r="D140" s="14" t="str">
        <f>IF(July!B65="","From MRF",July!B65)</f>
        <v>From MRF</v>
      </c>
      <c r="E140" s="87">
        <f>July!I65</f>
        <v>0</v>
      </c>
      <c r="F140" s="87">
        <f>July!H65</f>
        <v>0</v>
      </c>
    </row>
    <row r="141" spans="1:6" s="85" customFormat="1" ht="12" x14ac:dyDescent="0.25">
      <c r="A141" s="115">
        <f t="shared" si="3"/>
        <v>101</v>
      </c>
      <c r="B141" s="4" t="str">
        <f>August!$B$7</f>
        <v>August</v>
      </c>
      <c r="C141" s="114" t="str">
        <f>IF(August!$G$7="Input","From MRF",August!$G$7)</f>
        <v>2019-2020</v>
      </c>
      <c r="D141" s="14" t="str">
        <f>IF(August!B41="","From MRF",August!B41)</f>
        <v>From MRF</v>
      </c>
      <c r="E141" s="87">
        <f>August!I41</f>
        <v>0</v>
      </c>
      <c r="F141" s="87">
        <f>August!H41</f>
        <v>0</v>
      </c>
    </row>
    <row r="142" spans="1:6" s="85" customFormat="1" ht="12" x14ac:dyDescent="0.25">
      <c r="A142" s="115">
        <f t="shared" si="3"/>
        <v>102</v>
      </c>
      <c r="B142" s="4" t="str">
        <f>August!$B$7</f>
        <v>August</v>
      </c>
      <c r="C142" s="114" t="str">
        <f>IF(August!$G$7="Input","From MRF",August!$G$7)</f>
        <v>2019-2020</v>
      </c>
      <c r="D142" s="14" t="str">
        <f>IF(August!B42="","From MRF",August!B42)</f>
        <v>From MRF</v>
      </c>
      <c r="E142" s="87">
        <f>August!I42</f>
        <v>0</v>
      </c>
      <c r="F142" s="87">
        <f>August!H42</f>
        <v>0</v>
      </c>
    </row>
    <row r="143" spans="1:6" s="85" customFormat="1" ht="12" x14ac:dyDescent="0.25">
      <c r="A143" s="115">
        <f t="shared" si="3"/>
        <v>103</v>
      </c>
      <c r="B143" s="4" t="str">
        <f>August!$B$7</f>
        <v>August</v>
      </c>
      <c r="C143" s="114" t="str">
        <f>IF(August!$G$7="Input","From MRF",August!$G$7)</f>
        <v>2019-2020</v>
      </c>
      <c r="D143" s="14" t="str">
        <f>IF(August!B43="","From MRF",August!B43)</f>
        <v>From MRF</v>
      </c>
      <c r="E143" s="87">
        <f>August!I43</f>
        <v>0</v>
      </c>
      <c r="F143" s="87">
        <f>August!H43</f>
        <v>0</v>
      </c>
    </row>
    <row r="144" spans="1:6" s="85" customFormat="1" ht="12" x14ac:dyDescent="0.25">
      <c r="A144" s="115">
        <f t="shared" si="3"/>
        <v>104</v>
      </c>
      <c r="B144" s="4" t="str">
        <f>August!$B$7</f>
        <v>August</v>
      </c>
      <c r="C144" s="114" t="str">
        <f>IF(August!$G$7="Input","From MRF",August!$G$7)</f>
        <v>2019-2020</v>
      </c>
      <c r="D144" s="14" t="str">
        <f>IF(August!B44="","From MRF",August!B44)</f>
        <v>From MRF</v>
      </c>
      <c r="E144" s="87">
        <f>August!I44</f>
        <v>0</v>
      </c>
      <c r="F144" s="87">
        <f>August!H44</f>
        <v>0</v>
      </c>
    </row>
    <row r="145" spans="1:6" s="85" customFormat="1" ht="12" x14ac:dyDescent="0.25">
      <c r="A145" s="115">
        <f t="shared" si="3"/>
        <v>105</v>
      </c>
      <c r="B145" s="4" t="str">
        <f>August!$B$7</f>
        <v>August</v>
      </c>
      <c r="C145" s="114" t="str">
        <f>IF(August!$G$7="Input","From MRF",August!$G$7)</f>
        <v>2019-2020</v>
      </c>
      <c r="D145" s="14" t="str">
        <f>IF(August!B45="","From MRF",August!B45)</f>
        <v>From MRF</v>
      </c>
      <c r="E145" s="87">
        <f>August!I45</f>
        <v>0</v>
      </c>
      <c r="F145" s="87">
        <f>August!H45</f>
        <v>0</v>
      </c>
    </row>
    <row r="146" spans="1:6" s="85" customFormat="1" ht="12" x14ac:dyDescent="0.25">
      <c r="A146" s="115">
        <f t="shared" si="3"/>
        <v>106</v>
      </c>
      <c r="B146" s="4" t="str">
        <f>August!$B$7</f>
        <v>August</v>
      </c>
      <c r="C146" s="114" t="str">
        <f>IF(August!$G$7="Input","From MRF",August!$G$7)</f>
        <v>2019-2020</v>
      </c>
      <c r="D146" s="14" t="str">
        <f>IF(August!B46="","From MRF",August!B46)</f>
        <v>From MRF</v>
      </c>
      <c r="E146" s="87">
        <f>August!I46</f>
        <v>0</v>
      </c>
      <c r="F146" s="87">
        <f>August!H46</f>
        <v>0</v>
      </c>
    </row>
    <row r="147" spans="1:6" s="85" customFormat="1" ht="12" x14ac:dyDescent="0.25">
      <c r="A147" s="115">
        <f t="shared" si="3"/>
        <v>107</v>
      </c>
      <c r="B147" s="4" t="str">
        <f>August!$B$7</f>
        <v>August</v>
      </c>
      <c r="C147" s="114" t="str">
        <f>IF(August!$G$7="Input","From MRF",August!$G$7)</f>
        <v>2019-2020</v>
      </c>
      <c r="D147" s="14" t="str">
        <f>IF(August!B47="","From MRF",August!B47)</f>
        <v>From MRF</v>
      </c>
      <c r="E147" s="87">
        <f>August!I47</f>
        <v>0</v>
      </c>
      <c r="F147" s="87">
        <f>August!H47</f>
        <v>0</v>
      </c>
    </row>
    <row r="148" spans="1:6" s="85" customFormat="1" ht="12" x14ac:dyDescent="0.25">
      <c r="A148" s="115">
        <f t="shared" si="3"/>
        <v>108</v>
      </c>
      <c r="B148" s="4" t="str">
        <f>August!$B$7</f>
        <v>August</v>
      </c>
      <c r="C148" s="114" t="str">
        <f>IF(August!$G$7="Input","From MRF",August!$G$7)</f>
        <v>2019-2020</v>
      </c>
      <c r="D148" s="14" t="str">
        <f>IF(August!B48="","From MRF",August!B48)</f>
        <v>From MRF</v>
      </c>
      <c r="E148" s="87">
        <f>August!I48</f>
        <v>0</v>
      </c>
      <c r="F148" s="87">
        <f>August!H48</f>
        <v>0</v>
      </c>
    </row>
    <row r="149" spans="1:6" s="85" customFormat="1" ht="12" x14ac:dyDescent="0.25">
      <c r="A149" s="115">
        <f t="shared" si="3"/>
        <v>109</v>
      </c>
      <c r="B149" s="4" t="str">
        <f>August!$B$7</f>
        <v>August</v>
      </c>
      <c r="C149" s="114" t="str">
        <f>IF(August!$G$7="Input","From MRF",August!$G$7)</f>
        <v>2019-2020</v>
      </c>
      <c r="D149" s="14" t="str">
        <f>IF(August!B49="","From MRF",August!B49)</f>
        <v>From MRF</v>
      </c>
      <c r="E149" s="87">
        <f>August!I49</f>
        <v>0</v>
      </c>
      <c r="F149" s="87">
        <f>August!H49</f>
        <v>0</v>
      </c>
    </row>
    <row r="150" spans="1:6" s="85" customFormat="1" ht="12" x14ac:dyDescent="0.25">
      <c r="A150" s="115">
        <f t="shared" si="3"/>
        <v>110</v>
      </c>
      <c r="B150" s="4" t="str">
        <f>August!$B$7</f>
        <v>August</v>
      </c>
      <c r="C150" s="114" t="str">
        <f>IF(August!$G$7="Input","From MRF",August!$G$7)</f>
        <v>2019-2020</v>
      </c>
      <c r="D150" s="14" t="str">
        <f>IF(August!B50="","From MRF",August!B50)</f>
        <v>From MRF</v>
      </c>
      <c r="E150" s="87">
        <f>August!I50</f>
        <v>0</v>
      </c>
      <c r="F150" s="87">
        <f>August!H50</f>
        <v>0</v>
      </c>
    </row>
    <row r="151" spans="1:6" s="85" customFormat="1" ht="12" x14ac:dyDescent="0.25">
      <c r="A151" s="115">
        <f t="shared" si="3"/>
        <v>111</v>
      </c>
      <c r="B151" s="4" t="str">
        <f>August!$B$7</f>
        <v>August</v>
      </c>
      <c r="C151" s="114" t="str">
        <f>IF(August!$G$7="Input","From MRF",August!$G$7)</f>
        <v>2019-2020</v>
      </c>
      <c r="D151" s="14" t="str">
        <f>IF(August!B51="","From MRF",August!B51)</f>
        <v>From MRF</v>
      </c>
      <c r="E151" s="87">
        <f>August!I51</f>
        <v>0</v>
      </c>
      <c r="F151" s="87">
        <f>August!H51</f>
        <v>0</v>
      </c>
    </row>
    <row r="152" spans="1:6" s="85" customFormat="1" ht="12" x14ac:dyDescent="0.25">
      <c r="A152" s="115">
        <f t="shared" si="3"/>
        <v>112</v>
      </c>
      <c r="B152" s="4" t="str">
        <f>August!$B$7</f>
        <v>August</v>
      </c>
      <c r="C152" s="114" t="str">
        <f>IF(August!$G$7="Input","From MRF",August!$G$7)</f>
        <v>2019-2020</v>
      </c>
      <c r="D152" s="14" t="str">
        <f>IF(August!B52="","From MRF",August!B52)</f>
        <v>From MRF</v>
      </c>
      <c r="E152" s="87">
        <f>August!I52</f>
        <v>0</v>
      </c>
      <c r="F152" s="87">
        <f>August!H52</f>
        <v>0</v>
      </c>
    </row>
    <row r="153" spans="1:6" s="85" customFormat="1" ht="12" x14ac:dyDescent="0.25">
      <c r="A153" s="115">
        <f t="shared" si="3"/>
        <v>113</v>
      </c>
      <c r="B153" s="4" t="str">
        <f>August!$B$7</f>
        <v>August</v>
      </c>
      <c r="C153" s="114" t="str">
        <f>IF(August!$G$7="Input","From MRF",August!$G$7)</f>
        <v>2019-2020</v>
      </c>
      <c r="D153" s="14" t="str">
        <f>IF(August!B53="","From MRF",August!B53)</f>
        <v>From MRF</v>
      </c>
      <c r="E153" s="87">
        <f>August!I53</f>
        <v>0</v>
      </c>
      <c r="F153" s="87">
        <f>August!H53</f>
        <v>0</v>
      </c>
    </row>
    <row r="154" spans="1:6" s="85" customFormat="1" ht="12" x14ac:dyDescent="0.25">
      <c r="A154" s="115">
        <f t="shared" si="3"/>
        <v>114</v>
      </c>
      <c r="B154" s="4" t="str">
        <f>August!$B$7</f>
        <v>August</v>
      </c>
      <c r="C154" s="114" t="str">
        <f>IF(August!$G$7="Input","From MRF",August!$G$7)</f>
        <v>2019-2020</v>
      </c>
      <c r="D154" s="14" t="str">
        <f>IF(August!B54="","From MRF",August!B54)</f>
        <v>From MRF</v>
      </c>
      <c r="E154" s="87">
        <f>August!I54</f>
        <v>0</v>
      </c>
      <c r="F154" s="87">
        <f>August!H54</f>
        <v>0</v>
      </c>
    </row>
    <row r="155" spans="1:6" s="85" customFormat="1" ht="12" x14ac:dyDescent="0.25">
      <c r="A155" s="115">
        <f t="shared" si="3"/>
        <v>115</v>
      </c>
      <c r="B155" s="4" t="str">
        <f>August!$B$7</f>
        <v>August</v>
      </c>
      <c r="C155" s="114" t="str">
        <f>IF(August!$G$7="Input","From MRF",August!$G$7)</f>
        <v>2019-2020</v>
      </c>
      <c r="D155" s="14" t="str">
        <f>IF(August!B55="","From MRF",August!B55)</f>
        <v>From MRF</v>
      </c>
      <c r="E155" s="87">
        <f>August!I55</f>
        <v>0</v>
      </c>
      <c r="F155" s="87">
        <f>August!H55</f>
        <v>0</v>
      </c>
    </row>
    <row r="156" spans="1:6" s="85" customFormat="1" ht="12" x14ac:dyDescent="0.25">
      <c r="A156" s="115">
        <f t="shared" si="3"/>
        <v>116</v>
      </c>
      <c r="B156" s="4" t="str">
        <f>August!$B$7</f>
        <v>August</v>
      </c>
      <c r="C156" s="114" t="str">
        <f>IF(August!$G$7="Input","From MRF",August!$G$7)</f>
        <v>2019-2020</v>
      </c>
      <c r="D156" s="14" t="str">
        <f>IF(August!B56="","From MRF",August!B56)</f>
        <v>From MRF</v>
      </c>
      <c r="E156" s="87">
        <f>August!I56</f>
        <v>0</v>
      </c>
      <c r="F156" s="87">
        <f>August!H56</f>
        <v>0</v>
      </c>
    </row>
    <row r="157" spans="1:6" s="85" customFormat="1" ht="12" x14ac:dyDescent="0.25">
      <c r="A157" s="115">
        <f t="shared" si="3"/>
        <v>117</v>
      </c>
      <c r="B157" s="4" t="str">
        <f>August!$B$7</f>
        <v>August</v>
      </c>
      <c r="C157" s="114" t="str">
        <f>IF(August!$G$7="Input","From MRF",August!$G$7)</f>
        <v>2019-2020</v>
      </c>
      <c r="D157" s="14" t="str">
        <f>IF(August!B57="","From MRF",August!B57)</f>
        <v>From MRF</v>
      </c>
      <c r="E157" s="87">
        <f>August!I57</f>
        <v>0</v>
      </c>
      <c r="F157" s="87">
        <f>August!H57</f>
        <v>0</v>
      </c>
    </row>
    <row r="158" spans="1:6" s="85" customFormat="1" ht="12" x14ac:dyDescent="0.25">
      <c r="A158" s="115">
        <f t="shared" si="3"/>
        <v>118</v>
      </c>
      <c r="B158" s="4" t="str">
        <f>August!$B$7</f>
        <v>August</v>
      </c>
      <c r="C158" s="114" t="str">
        <f>IF(August!$G$7="Input","From MRF",August!$G$7)</f>
        <v>2019-2020</v>
      </c>
      <c r="D158" s="14" t="str">
        <f>IF(August!B58="","From MRF",August!B58)</f>
        <v>From MRF</v>
      </c>
      <c r="E158" s="87">
        <f>August!I58</f>
        <v>0</v>
      </c>
      <c r="F158" s="87">
        <f>August!H58</f>
        <v>0</v>
      </c>
    </row>
    <row r="159" spans="1:6" s="85" customFormat="1" ht="12" x14ac:dyDescent="0.25">
      <c r="A159" s="115">
        <f t="shared" si="3"/>
        <v>119</v>
      </c>
      <c r="B159" s="4" t="str">
        <f>August!$B$7</f>
        <v>August</v>
      </c>
      <c r="C159" s="114" t="str">
        <f>IF(August!$G$7="Input","From MRF",August!$G$7)</f>
        <v>2019-2020</v>
      </c>
      <c r="D159" s="14" t="str">
        <f>IF(August!B59="","From MRF",August!B59)</f>
        <v>From MRF</v>
      </c>
      <c r="E159" s="87">
        <f>August!I59</f>
        <v>0</v>
      </c>
      <c r="F159" s="87">
        <f>August!H59</f>
        <v>0</v>
      </c>
    </row>
    <row r="160" spans="1:6" s="85" customFormat="1" ht="12" x14ac:dyDescent="0.25">
      <c r="A160" s="115">
        <f t="shared" si="3"/>
        <v>120</v>
      </c>
      <c r="B160" s="4" t="str">
        <f>August!$B$7</f>
        <v>August</v>
      </c>
      <c r="C160" s="114" t="str">
        <f>IF(August!$G$7="Input","From MRF",August!$G$7)</f>
        <v>2019-2020</v>
      </c>
      <c r="D160" s="14" t="str">
        <f>IF(August!B60="","From MRF",August!B60)</f>
        <v>From MRF</v>
      </c>
      <c r="E160" s="87">
        <f>August!I60</f>
        <v>0</v>
      </c>
      <c r="F160" s="87">
        <f>August!H60</f>
        <v>0</v>
      </c>
    </row>
    <row r="161" spans="1:6" s="85" customFormat="1" ht="12" x14ac:dyDescent="0.25">
      <c r="A161" s="115">
        <f t="shared" si="3"/>
        <v>121</v>
      </c>
      <c r="B161" s="4" t="str">
        <f>August!$B$7</f>
        <v>August</v>
      </c>
      <c r="C161" s="114" t="str">
        <f>IF(August!$G$7="Input","From MRF",August!$G$7)</f>
        <v>2019-2020</v>
      </c>
      <c r="D161" s="14" t="str">
        <f>IF(August!B61="","From MRF",August!B61)</f>
        <v>From MRF</v>
      </c>
      <c r="E161" s="87">
        <f>August!I61</f>
        <v>0</v>
      </c>
      <c r="F161" s="87">
        <f>August!H61</f>
        <v>0</v>
      </c>
    </row>
    <row r="162" spans="1:6" s="85" customFormat="1" ht="12" x14ac:dyDescent="0.25">
      <c r="A162" s="115">
        <f t="shared" si="3"/>
        <v>122</v>
      </c>
      <c r="B162" s="4" t="str">
        <f>August!$B$7</f>
        <v>August</v>
      </c>
      <c r="C162" s="114" t="str">
        <f>IF(August!$G$7="Input","From MRF",August!$G$7)</f>
        <v>2019-2020</v>
      </c>
      <c r="D162" s="14" t="str">
        <f>IF(August!B62="","From MRF",August!B62)</f>
        <v>From MRF</v>
      </c>
      <c r="E162" s="87">
        <f>August!I62</f>
        <v>0</v>
      </c>
      <c r="F162" s="87">
        <f>August!H62</f>
        <v>0</v>
      </c>
    </row>
    <row r="163" spans="1:6" s="85" customFormat="1" ht="12" x14ac:dyDescent="0.25">
      <c r="A163" s="115">
        <f t="shared" si="3"/>
        <v>123</v>
      </c>
      <c r="B163" s="4" t="str">
        <f>August!$B$7</f>
        <v>August</v>
      </c>
      <c r="C163" s="114" t="str">
        <f>IF(August!$G$7="Input","From MRF",August!$G$7)</f>
        <v>2019-2020</v>
      </c>
      <c r="D163" s="14" t="str">
        <f>IF(August!B63="","From MRF",August!B63)</f>
        <v>From MRF</v>
      </c>
      <c r="E163" s="87">
        <f>August!I63</f>
        <v>0</v>
      </c>
      <c r="F163" s="87">
        <f>August!H63</f>
        <v>0</v>
      </c>
    </row>
    <row r="164" spans="1:6" s="85" customFormat="1" ht="12" x14ac:dyDescent="0.25">
      <c r="A164" s="115">
        <f t="shared" si="3"/>
        <v>124</v>
      </c>
      <c r="B164" s="4" t="str">
        <f>August!$B$7</f>
        <v>August</v>
      </c>
      <c r="C164" s="114" t="str">
        <f>IF(August!$G$7="Input","From MRF",August!$G$7)</f>
        <v>2019-2020</v>
      </c>
      <c r="D164" s="14" t="str">
        <f>IF(August!B64="","From MRF",August!B64)</f>
        <v>From MRF</v>
      </c>
      <c r="E164" s="87">
        <f>August!I64</f>
        <v>0</v>
      </c>
      <c r="F164" s="87">
        <f>August!H64</f>
        <v>0</v>
      </c>
    </row>
    <row r="165" spans="1:6" s="85" customFormat="1" ht="12" x14ac:dyDescent="0.25">
      <c r="A165" s="115">
        <f t="shared" si="3"/>
        <v>125</v>
      </c>
      <c r="B165" s="4" t="str">
        <f>August!$B$7</f>
        <v>August</v>
      </c>
      <c r="C165" s="114" t="str">
        <f>IF(August!$G$7="Input","From MRF",August!$G$7)</f>
        <v>2019-2020</v>
      </c>
      <c r="D165" s="14" t="str">
        <f>IF(August!B65="","From MRF",August!B65)</f>
        <v>From MRF</v>
      </c>
      <c r="E165" s="87">
        <f>August!I65</f>
        <v>0</v>
      </c>
      <c r="F165" s="87">
        <f>August!H65</f>
        <v>0</v>
      </c>
    </row>
    <row r="166" spans="1:6" s="85" customFormat="1" ht="12" x14ac:dyDescent="0.25">
      <c r="A166" s="115">
        <f t="shared" ref="A166:A215" si="4">SUM(A165)+1</f>
        <v>126</v>
      </c>
      <c r="B166" s="4" t="str">
        <f>September!$B$7</f>
        <v>September</v>
      </c>
      <c r="C166" s="114" t="str">
        <f>IF(September!$G$7="Input","From MRF",September!$G$7)</f>
        <v>2019-2020</v>
      </c>
      <c r="D166" s="14" t="str">
        <f>IF(September!B41="","From MRF",September!B41)</f>
        <v>From MRF</v>
      </c>
      <c r="E166" s="87">
        <f>September!I41</f>
        <v>0</v>
      </c>
      <c r="F166" s="87">
        <f>September!H41</f>
        <v>0</v>
      </c>
    </row>
    <row r="167" spans="1:6" s="85" customFormat="1" ht="12" x14ac:dyDescent="0.25">
      <c r="A167" s="115">
        <f t="shared" si="4"/>
        <v>127</v>
      </c>
      <c r="B167" s="4" t="str">
        <f>September!$B$7</f>
        <v>September</v>
      </c>
      <c r="C167" s="114" t="str">
        <f>IF(September!$G$7="Input","From MRF",September!$G$7)</f>
        <v>2019-2020</v>
      </c>
      <c r="D167" s="14" t="str">
        <f>IF(September!B42="","From MRF",September!B42)</f>
        <v>From MRF</v>
      </c>
      <c r="E167" s="87">
        <f>September!I42</f>
        <v>0</v>
      </c>
      <c r="F167" s="87">
        <f>September!H42</f>
        <v>0</v>
      </c>
    </row>
    <row r="168" spans="1:6" s="85" customFormat="1" ht="12" x14ac:dyDescent="0.25">
      <c r="A168" s="115">
        <f t="shared" si="4"/>
        <v>128</v>
      </c>
      <c r="B168" s="4" t="str">
        <f>September!$B$7</f>
        <v>September</v>
      </c>
      <c r="C168" s="114" t="str">
        <f>IF(September!$G$7="Input","From MRF",September!$G$7)</f>
        <v>2019-2020</v>
      </c>
      <c r="D168" s="14" t="str">
        <f>IF(September!B43="","From MRF",September!B43)</f>
        <v>From MRF</v>
      </c>
      <c r="E168" s="87">
        <f>September!I43</f>
        <v>0</v>
      </c>
      <c r="F168" s="87">
        <f>September!H43</f>
        <v>0</v>
      </c>
    </row>
    <row r="169" spans="1:6" s="85" customFormat="1" ht="12" x14ac:dyDescent="0.25">
      <c r="A169" s="115">
        <f t="shared" si="4"/>
        <v>129</v>
      </c>
      <c r="B169" s="4" t="str">
        <f>September!$B$7</f>
        <v>September</v>
      </c>
      <c r="C169" s="114" t="str">
        <f>IF(September!$G$7="Input","From MRF",September!$G$7)</f>
        <v>2019-2020</v>
      </c>
      <c r="D169" s="14" t="str">
        <f>IF(September!B44="","From MRF",September!B44)</f>
        <v>From MRF</v>
      </c>
      <c r="E169" s="87">
        <f>September!I44</f>
        <v>0</v>
      </c>
      <c r="F169" s="87">
        <f>September!H44</f>
        <v>0</v>
      </c>
    </row>
    <row r="170" spans="1:6" s="85" customFormat="1" ht="12" x14ac:dyDescent="0.25">
      <c r="A170" s="115">
        <f t="shared" si="4"/>
        <v>130</v>
      </c>
      <c r="B170" s="4" t="str">
        <f>September!$B$7</f>
        <v>September</v>
      </c>
      <c r="C170" s="114" t="str">
        <f>IF(September!$G$7="Input","From MRF",September!$G$7)</f>
        <v>2019-2020</v>
      </c>
      <c r="D170" s="14" t="str">
        <f>IF(September!B45="","From MRF",September!B45)</f>
        <v>From MRF</v>
      </c>
      <c r="E170" s="87">
        <f>September!I45</f>
        <v>0</v>
      </c>
      <c r="F170" s="87">
        <f>September!H45</f>
        <v>0</v>
      </c>
    </row>
    <row r="171" spans="1:6" s="85" customFormat="1" ht="12" x14ac:dyDescent="0.25">
      <c r="A171" s="115">
        <f t="shared" si="4"/>
        <v>131</v>
      </c>
      <c r="B171" s="4" t="str">
        <f>September!$B$7</f>
        <v>September</v>
      </c>
      <c r="C171" s="114" t="str">
        <f>IF(September!$G$7="Input","From MRF",September!$G$7)</f>
        <v>2019-2020</v>
      </c>
      <c r="D171" s="14" t="str">
        <f>IF(September!B46="","From MRF",September!B46)</f>
        <v>From MRF</v>
      </c>
      <c r="E171" s="87">
        <f>September!I46</f>
        <v>0</v>
      </c>
      <c r="F171" s="87">
        <f>September!H46</f>
        <v>0</v>
      </c>
    </row>
    <row r="172" spans="1:6" s="85" customFormat="1" ht="12" x14ac:dyDescent="0.25">
      <c r="A172" s="115">
        <f t="shared" si="4"/>
        <v>132</v>
      </c>
      <c r="B172" s="4" t="str">
        <f>September!$B$7</f>
        <v>September</v>
      </c>
      <c r="C172" s="114" t="str">
        <f>IF(September!$G$7="Input","From MRF",September!$G$7)</f>
        <v>2019-2020</v>
      </c>
      <c r="D172" s="14" t="str">
        <f>IF(September!B47="","From MRF",September!B47)</f>
        <v>From MRF</v>
      </c>
      <c r="E172" s="87">
        <f>September!I47</f>
        <v>0</v>
      </c>
      <c r="F172" s="87">
        <f>September!H47</f>
        <v>0</v>
      </c>
    </row>
    <row r="173" spans="1:6" s="85" customFormat="1" ht="12" x14ac:dyDescent="0.25">
      <c r="A173" s="115">
        <f t="shared" si="4"/>
        <v>133</v>
      </c>
      <c r="B173" s="4" t="str">
        <f>September!$B$7</f>
        <v>September</v>
      </c>
      <c r="C173" s="114" t="str">
        <f>IF(September!$G$7="Input","From MRF",September!$G$7)</f>
        <v>2019-2020</v>
      </c>
      <c r="D173" s="14" t="str">
        <f>IF(September!B48="","From MRF",September!B48)</f>
        <v>From MRF</v>
      </c>
      <c r="E173" s="87">
        <f>September!I48</f>
        <v>0</v>
      </c>
      <c r="F173" s="87">
        <f>September!H48</f>
        <v>0</v>
      </c>
    </row>
    <row r="174" spans="1:6" s="85" customFormat="1" ht="12" x14ac:dyDescent="0.25">
      <c r="A174" s="115">
        <f t="shared" si="4"/>
        <v>134</v>
      </c>
      <c r="B174" s="4" t="str">
        <f>September!$B$7</f>
        <v>September</v>
      </c>
      <c r="C174" s="114" t="str">
        <f>IF(September!$G$7="Input","From MRF",September!$G$7)</f>
        <v>2019-2020</v>
      </c>
      <c r="D174" s="14" t="str">
        <f>IF(September!B49="","From MRF",September!B49)</f>
        <v>From MRF</v>
      </c>
      <c r="E174" s="87">
        <f>September!I49</f>
        <v>0</v>
      </c>
      <c r="F174" s="87">
        <f>September!H49</f>
        <v>0</v>
      </c>
    </row>
    <row r="175" spans="1:6" s="85" customFormat="1" ht="12" x14ac:dyDescent="0.25">
      <c r="A175" s="115">
        <f t="shared" si="4"/>
        <v>135</v>
      </c>
      <c r="B175" s="4" t="str">
        <f>September!$B$7</f>
        <v>September</v>
      </c>
      <c r="C175" s="114" t="str">
        <f>IF(September!$G$7="Input","From MRF",September!$G$7)</f>
        <v>2019-2020</v>
      </c>
      <c r="D175" s="14" t="str">
        <f>IF(September!B50="","From MRF",September!B50)</f>
        <v>From MRF</v>
      </c>
      <c r="E175" s="87">
        <f>September!I50</f>
        <v>0</v>
      </c>
      <c r="F175" s="87">
        <f>September!H50</f>
        <v>0</v>
      </c>
    </row>
    <row r="176" spans="1:6" s="85" customFormat="1" ht="12" x14ac:dyDescent="0.25">
      <c r="A176" s="115">
        <f t="shared" si="4"/>
        <v>136</v>
      </c>
      <c r="B176" s="4" t="str">
        <f>September!$B$7</f>
        <v>September</v>
      </c>
      <c r="C176" s="114" t="str">
        <f>IF(September!$G$7="Input","From MRF",September!$G$7)</f>
        <v>2019-2020</v>
      </c>
      <c r="D176" s="14" t="str">
        <f>IF(September!B51="","From MRF",September!B51)</f>
        <v>From MRF</v>
      </c>
      <c r="E176" s="87">
        <f>September!I51</f>
        <v>0</v>
      </c>
      <c r="F176" s="87">
        <f>September!H51</f>
        <v>0</v>
      </c>
    </row>
    <row r="177" spans="1:6" s="85" customFormat="1" ht="12" x14ac:dyDescent="0.25">
      <c r="A177" s="115">
        <f t="shared" si="4"/>
        <v>137</v>
      </c>
      <c r="B177" s="4" t="str">
        <f>September!$B$7</f>
        <v>September</v>
      </c>
      <c r="C177" s="114" t="str">
        <f>IF(September!$G$7="Input","From MRF",September!$G$7)</f>
        <v>2019-2020</v>
      </c>
      <c r="D177" s="14" t="str">
        <f>IF(September!B52="","From MRF",September!B52)</f>
        <v>From MRF</v>
      </c>
      <c r="E177" s="87">
        <f>September!I52</f>
        <v>0</v>
      </c>
      <c r="F177" s="87">
        <f>September!H52</f>
        <v>0</v>
      </c>
    </row>
    <row r="178" spans="1:6" s="85" customFormat="1" ht="12" x14ac:dyDescent="0.25">
      <c r="A178" s="115">
        <f t="shared" si="4"/>
        <v>138</v>
      </c>
      <c r="B178" s="4" t="str">
        <f>September!$B$7</f>
        <v>September</v>
      </c>
      <c r="C178" s="114" t="str">
        <f>IF(September!$G$7="Input","From MRF",September!$G$7)</f>
        <v>2019-2020</v>
      </c>
      <c r="D178" s="14" t="str">
        <f>IF(September!B53="","From MRF",September!B53)</f>
        <v>From MRF</v>
      </c>
      <c r="E178" s="87">
        <f>September!I53</f>
        <v>0</v>
      </c>
      <c r="F178" s="87">
        <f>September!H53</f>
        <v>0</v>
      </c>
    </row>
    <row r="179" spans="1:6" s="85" customFormat="1" ht="12" x14ac:dyDescent="0.25">
      <c r="A179" s="115">
        <f t="shared" si="4"/>
        <v>139</v>
      </c>
      <c r="B179" s="4" t="str">
        <f>September!$B$7</f>
        <v>September</v>
      </c>
      <c r="C179" s="114" t="str">
        <f>IF(September!$G$7="Input","From MRF",September!$G$7)</f>
        <v>2019-2020</v>
      </c>
      <c r="D179" s="14" t="str">
        <f>IF(September!B54="","From MRF",September!B54)</f>
        <v>From MRF</v>
      </c>
      <c r="E179" s="87">
        <f>September!I54</f>
        <v>0</v>
      </c>
      <c r="F179" s="87">
        <f>September!H54</f>
        <v>0</v>
      </c>
    </row>
    <row r="180" spans="1:6" s="85" customFormat="1" ht="12" x14ac:dyDescent="0.25">
      <c r="A180" s="115">
        <f t="shared" si="4"/>
        <v>140</v>
      </c>
      <c r="B180" s="4" t="str">
        <f>September!$B$7</f>
        <v>September</v>
      </c>
      <c r="C180" s="114" t="str">
        <f>IF(September!$G$7="Input","From MRF",September!$G$7)</f>
        <v>2019-2020</v>
      </c>
      <c r="D180" s="14" t="str">
        <f>IF(September!B55="","From MRF",September!B55)</f>
        <v>From MRF</v>
      </c>
      <c r="E180" s="87">
        <f>September!I55</f>
        <v>0</v>
      </c>
      <c r="F180" s="87">
        <f>September!H55</f>
        <v>0</v>
      </c>
    </row>
    <row r="181" spans="1:6" s="85" customFormat="1" ht="12" x14ac:dyDescent="0.25">
      <c r="A181" s="115">
        <f t="shared" si="4"/>
        <v>141</v>
      </c>
      <c r="B181" s="4" t="str">
        <f>September!$B$7</f>
        <v>September</v>
      </c>
      <c r="C181" s="114" t="str">
        <f>IF(September!$G$7="Input","From MRF",September!$G$7)</f>
        <v>2019-2020</v>
      </c>
      <c r="D181" s="14" t="str">
        <f>IF(September!B56="","From MRF",September!B56)</f>
        <v>From MRF</v>
      </c>
      <c r="E181" s="87">
        <f>September!I56</f>
        <v>0</v>
      </c>
      <c r="F181" s="87">
        <f>September!H56</f>
        <v>0</v>
      </c>
    </row>
    <row r="182" spans="1:6" s="85" customFormat="1" ht="12" x14ac:dyDescent="0.25">
      <c r="A182" s="115">
        <f t="shared" si="4"/>
        <v>142</v>
      </c>
      <c r="B182" s="4" t="str">
        <f>September!$B$7</f>
        <v>September</v>
      </c>
      <c r="C182" s="114" t="str">
        <f>IF(September!$G$7="Input","From MRF",September!$G$7)</f>
        <v>2019-2020</v>
      </c>
      <c r="D182" s="14" t="str">
        <f>IF(September!B57="","From MRF",September!B57)</f>
        <v>From MRF</v>
      </c>
      <c r="E182" s="87">
        <f>September!I57</f>
        <v>0</v>
      </c>
      <c r="F182" s="87">
        <f>September!H57</f>
        <v>0</v>
      </c>
    </row>
    <row r="183" spans="1:6" s="85" customFormat="1" ht="12" x14ac:dyDescent="0.25">
      <c r="A183" s="115">
        <f t="shared" si="4"/>
        <v>143</v>
      </c>
      <c r="B183" s="4" t="str">
        <f>September!$B$7</f>
        <v>September</v>
      </c>
      <c r="C183" s="114" t="str">
        <f>IF(September!$G$7="Input","From MRF",September!$G$7)</f>
        <v>2019-2020</v>
      </c>
      <c r="D183" s="14" t="str">
        <f>IF(September!B58="","From MRF",September!B58)</f>
        <v>From MRF</v>
      </c>
      <c r="E183" s="87">
        <f>September!I58</f>
        <v>0</v>
      </c>
      <c r="F183" s="87">
        <f>September!H58</f>
        <v>0</v>
      </c>
    </row>
    <row r="184" spans="1:6" s="85" customFormat="1" ht="12" x14ac:dyDescent="0.25">
      <c r="A184" s="115">
        <f t="shared" si="4"/>
        <v>144</v>
      </c>
      <c r="B184" s="4" t="str">
        <f>September!$B$7</f>
        <v>September</v>
      </c>
      <c r="C184" s="114" t="str">
        <f>IF(September!$G$7="Input","From MRF",September!$G$7)</f>
        <v>2019-2020</v>
      </c>
      <c r="D184" s="14" t="str">
        <f>IF(September!B59="","From MRF",September!B59)</f>
        <v>From MRF</v>
      </c>
      <c r="E184" s="87">
        <f>September!I59</f>
        <v>0</v>
      </c>
      <c r="F184" s="87">
        <f>September!H59</f>
        <v>0</v>
      </c>
    </row>
    <row r="185" spans="1:6" s="85" customFormat="1" ht="12" x14ac:dyDescent="0.25">
      <c r="A185" s="115">
        <f t="shared" si="4"/>
        <v>145</v>
      </c>
      <c r="B185" s="4" t="str">
        <f>September!$B$7</f>
        <v>September</v>
      </c>
      <c r="C185" s="114" t="str">
        <f>IF(September!$G$7="Input","From MRF",September!$G$7)</f>
        <v>2019-2020</v>
      </c>
      <c r="D185" s="14" t="str">
        <f>IF(September!B60="","From MRF",September!B60)</f>
        <v>From MRF</v>
      </c>
      <c r="E185" s="87">
        <f>September!I60</f>
        <v>0</v>
      </c>
      <c r="F185" s="87">
        <f>September!H60</f>
        <v>0</v>
      </c>
    </row>
    <row r="186" spans="1:6" s="85" customFormat="1" ht="12" x14ac:dyDescent="0.25">
      <c r="A186" s="115">
        <f t="shared" si="4"/>
        <v>146</v>
      </c>
      <c r="B186" s="4" t="str">
        <f>September!$B$7</f>
        <v>September</v>
      </c>
      <c r="C186" s="114" t="str">
        <f>IF(September!$G$7="Input","From MRF",September!$G$7)</f>
        <v>2019-2020</v>
      </c>
      <c r="D186" s="14" t="str">
        <f>IF(September!B61="","From MRF",September!B61)</f>
        <v>From MRF</v>
      </c>
      <c r="E186" s="87">
        <f>September!I61</f>
        <v>0</v>
      </c>
      <c r="F186" s="87">
        <f>September!H61</f>
        <v>0</v>
      </c>
    </row>
    <row r="187" spans="1:6" s="85" customFormat="1" ht="12" x14ac:dyDescent="0.25">
      <c r="A187" s="115">
        <f t="shared" si="4"/>
        <v>147</v>
      </c>
      <c r="B187" s="4" t="str">
        <f>September!$B$7</f>
        <v>September</v>
      </c>
      <c r="C187" s="114" t="str">
        <f>IF(September!$G$7="Input","From MRF",September!$G$7)</f>
        <v>2019-2020</v>
      </c>
      <c r="D187" s="14" t="str">
        <f>IF(September!B62="","From MRF",September!B62)</f>
        <v>From MRF</v>
      </c>
      <c r="E187" s="87">
        <f>September!I62</f>
        <v>0</v>
      </c>
      <c r="F187" s="87">
        <f>September!H62</f>
        <v>0</v>
      </c>
    </row>
    <row r="188" spans="1:6" s="85" customFormat="1" ht="12" x14ac:dyDescent="0.25">
      <c r="A188" s="115">
        <f t="shared" si="4"/>
        <v>148</v>
      </c>
      <c r="B188" s="4" t="str">
        <f>September!$B$7</f>
        <v>September</v>
      </c>
      <c r="C188" s="114" t="str">
        <f>IF(September!$G$7="Input","From MRF",September!$G$7)</f>
        <v>2019-2020</v>
      </c>
      <c r="D188" s="14" t="str">
        <f>IF(September!B63="","From MRF",September!B63)</f>
        <v>From MRF</v>
      </c>
      <c r="E188" s="87">
        <f>September!I63</f>
        <v>0</v>
      </c>
      <c r="F188" s="87">
        <f>September!H63</f>
        <v>0</v>
      </c>
    </row>
    <row r="189" spans="1:6" s="85" customFormat="1" ht="12" x14ac:dyDescent="0.25">
      <c r="A189" s="115">
        <f t="shared" si="4"/>
        <v>149</v>
      </c>
      <c r="B189" s="4" t="str">
        <f>September!$B$7</f>
        <v>September</v>
      </c>
      <c r="C189" s="114" t="str">
        <f>IF(September!$G$7="Input","From MRF",September!$G$7)</f>
        <v>2019-2020</v>
      </c>
      <c r="D189" s="14" t="str">
        <f>IF(September!B64="","From MRF",September!B64)</f>
        <v>From MRF</v>
      </c>
      <c r="E189" s="87">
        <f>September!I64</f>
        <v>0</v>
      </c>
      <c r="F189" s="87">
        <f>September!H64</f>
        <v>0</v>
      </c>
    </row>
    <row r="190" spans="1:6" s="85" customFormat="1" ht="12" x14ac:dyDescent="0.25">
      <c r="A190" s="115">
        <f t="shared" si="4"/>
        <v>150</v>
      </c>
      <c r="B190" s="4" t="str">
        <f>September!$B$7</f>
        <v>September</v>
      </c>
      <c r="C190" s="114" t="str">
        <f>IF(September!$G$7="Input","From MRF",September!$G$7)</f>
        <v>2019-2020</v>
      </c>
      <c r="D190" s="14" t="str">
        <f>IF(September!B65="","From MRF",September!B65)</f>
        <v>From MRF</v>
      </c>
      <c r="E190" s="87">
        <f>September!I65</f>
        <v>0</v>
      </c>
      <c r="F190" s="87">
        <f>September!H65</f>
        <v>0</v>
      </c>
    </row>
    <row r="191" spans="1:6" s="85" customFormat="1" ht="12" x14ac:dyDescent="0.25">
      <c r="A191" s="115">
        <f t="shared" si="4"/>
        <v>151</v>
      </c>
      <c r="B191" s="4" t="str">
        <f>October!$B$7</f>
        <v>October</v>
      </c>
      <c r="C191" s="114" t="str">
        <f>IF(October!$G$7="Input","From MRF",October!$G$7)</f>
        <v>2019-2020</v>
      </c>
      <c r="D191" s="14" t="str">
        <f>IF(October!B41="","From MRF",October!B41)</f>
        <v>From MRF</v>
      </c>
      <c r="E191" s="87">
        <f>October!I41</f>
        <v>0</v>
      </c>
      <c r="F191" s="87">
        <f>October!H41</f>
        <v>0</v>
      </c>
    </row>
    <row r="192" spans="1:6" s="85" customFormat="1" ht="12" x14ac:dyDescent="0.25">
      <c r="A192" s="115">
        <f t="shared" si="4"/>
        <v>152</v>
      </c>
      <c r="B192" s="4" t="str">
        <f>October!$B$7</f>
        <v>October</v>
      </c>
      <c r="C192" s="114" t="str">
        <f>IF(October!$G$7="Input","From MRF",October!$G$7)</f>
        <v>2019-2020</v>
      </c>
      <c r="D192" s="14" t="str">
        <f>IF(October!B42="","From MRF",October!B42)</f>
        <v>From MRF</v>
      </c>
      <c r="E192" s="87">
        <f>October!I42</f>
        <v>0</v>
      </c>
      <c r="F192" s="87">
        <f>October!H42</f>
        <v>0</v>
      </c>
    </row>
    <row r="193" spans="1:6" s="85" customFormat="1" ht="12" x14ac:dyDescent="0.25">
      <c r="A193" s="115">
        <f t="shared" si="4"/>
        <v>153</v>
      </c>
      <c r="B193" s="4" t="str">
        <f>October!$B$7</f>
        <v>October</v>
      </c>
      <c r="C193" s="114" t="str">
        <f>IF(October!$G$7="Input","From MRF",October!$G$7)</f>
        <v>2019-2020</v>
      </c>
      <c r="D193" s="14" t="str">
        <f>IF(October!B43="","From MRF",October!B43)</f>
        <v>From MRF</v>
      </c>
      <c r="E193" s="87">
        <f>October!I43</f>
        <v>0</v>
      </c>
      <c r="F193" s="87">
        <f>October!H43</f>
        <v>0</v>
      </c>
    </row>
    <row r="194" spans="1:6" s="85" customFormat="1" ht="12" x14ac:dyDescent="0.25">
      <c r="A194" s="115">
        <f t="shared" si="4"/>
        <v>154</v>
      </c>
      <c r="B194" s="4" t="str">
        <f>October!$B$7</f>
        <v>October</v>
      </c>
      <c r="C194" s="114" t="str">
        <f>IF(October!$G$7="Input","From MRF",October!$G$7)</f>
        <v>2019-2020</v>
      </c>
      <c r="D194" s="14" t="str">
        <f>IF(October!B44="","From MRF",October!B44)</f>
        <v>From MRF</v>
      </c>
      <c r="E194" s="87">
        <f>October!I44</f>
        <v>0</v>
      </c>
      <c r="F194" s="87">
        <f>October!H44</f>
        <v>0</v>
      </c>
    </row>
    <row r="195" spans="1:6" s="85" customFormat="1" ht="12" x14ac:dyDescent="0.25">
      <c r="A195" s="115">
        <f t="shared" si="4"/>
        <v>155</v>
      </c>
      <c r="B195" s="4" t="str">
        <f>October!$B$7</f>
        <v>October</v>
      </c>
      <c r="C195" s="114" t="str">
        <f>IF(October!$G$7="Input","From MRF",October!$G$7)</f>
        <v>2019-2020</v>
      </c>
      <c r="D195" s="14" t="str">
        <f>IF(October!B45="","From MRF",October!B45)</f>
        <v>From MRF</v>
      </c>
      <c r="E195" s="87">
        <f>October!I45</f>
        <v>0</v>
      </c>
      <c r="F195" s="87">
        <f>October!H45</f>
        <v>0</v>
      </c>
    </row>
    <row r="196" spans="1:6" s="85" customFormat="1" ht="12" x14ac:dyDescent="0.25">
      <c r="A196" s="115">
        <f t="shared" si="4"/>
        <v>156</v>
      </c>
      <c r="B196" s="4" t="str">
        <f>October!$B$7</f>
        <v>October</v>
      </c>
      <c r="C196" s="114" t="str">
        <f>IF(October!$G$7="Input","From MRF",October!$G$7)</f>
        <v>2019-2020</v>
      </c>
      <c r="D196" s="14" t="str">
        <f>IF(October!B46="","From MRF",October!B46)</f>
        <v>From MRF</v>
      </c>
      <c r="E196" s="87">
        <f>October!I46</f>
        <v>0</v>
      </c>
      <c r="F196" s="87">
        <f>October!H46</f>
        <v>0</v>
      </c>
    </row>
    <row r="197" spans="1:6" s="85" customFormat="1" ht="12" x14ac:dyDescent="0.25">
      <c r="A197" s="115">
        <f t="shared" si="4"/>
        <v>157</v>
      </c>
      <c r="B197" s="4" t="str">
        <f>October!$B$7</f>
        <v>October</v>
      </c>
      <c r="C197" s="114" t="str">
        <f>IF(October!$G$7="Input","From MRF",October!$G$7)</f>
        <v>2019-2020</v>
      </c>
      <c r="D197" s="14" t="str">
        <f>IF(October!B47="","From MRF",October!B47)</f>
        <v>From MRF</v>
      </c>
      <c r="E197" s="87">
        <f>October!I47</f>
        <v>0</v>
      </c>
      <c r="F197" s="87">
        <f>October!H47</f>
        <v>0</v>
      </c>
    </row>
    <row r="198" spans="1:6" s="85" customFormat="1" ht="12" x14ac:dyDescent="0.25">
      <c r="A198" s="115">
        <f t="shared" si="4"/>
        <v>158</v>
      </c>
      <c r="B198" s="4" t="str">
        <f>October!$B$7</f>
        <v>October</v>
      </c>
      <c r="C198" s="114" t="str">
        <f>IF(October!$G$7="Input","From MRF",October!$G$7)</f>
        <v>2019-2020</v>
      </c>
      <c r="D198" s="14" t="str">
        <f>IF(October!B48="","From MRF",October!B48)</f>
        <v>From MRF</v>
      </c>
      <c r="E198" s="87">
        <f>October!I48</f>
        <v>0</v>
      </c>
      <c r="F198" s="87">
        <f>October!H48</f>
        <v>0</v>
      </c>
    </row>
    <row r="199" spans="1:6" s="85" customFormat="1" ht="12" x14ac:dyDescent="0.25">
      <c r="A199" s="115">
        <f t="shared" si="4"/>
        <v>159</v>
      </c>
      <c r="B199" s="4" t="str">
        <f>October!$B$7</f>
        <v>October</v>
      </c>
      <c r="C199" s="114" t="str">
        <f>IF(October!$G$7="Input","From MRF",October!$G$7)</f>
        <v>2019-2020</v>
      </c>
      <c r="D199" s="14" t="str">
        <f>IF(October!B49="","From MRF",October!B49)</f>
        <v>From MRF</v>
      </c>
      <c r="E199" s="87">
        <f>October!I49</f>
        <v>0</v>
      </c>
      <c r="F199" s="87">
        <f>October!H49</f>
        <v>0</v>
      </c>
    </row>
    <row r="200" spans="1:6" s="85" customFormat="1" ht="12" x14ac:dyDescent="0.25">
      <c r="A200" s="115">
        <f t="shared" si="4"/>
        <v>160</v>
      </c>
      <c r="B200" s="4" t="str">
        <f>October!$B$7</f>
        <v>October</v>
      </c>
      <c r="C200" s="114" t="str">
        <f>IF(October!$G$7="Input","From MRF",October!$G$7)</f>
        <v>2019-2020</v>
      </c>
      <c r="D200" s="14" t="str">
        <f>IF(October!B50="","From MRF",October!B50)</f>
        <v>From MRF</v>
      </c>
      <c r="E200" s="87">
        <f>October!I50</f>
        <v>0</v>
      </c>
      <c r="F200" s="87">
        <f>October!H50</f>
        <v>0</v>
      </c>
    </row>
    <row r="201" spans="1:6" s="85" customFormat="1" ht="12" x14ac:dyDescent="0.25">
      <c r="A201" s="115">
        <f t="shared" si="4"/>
        <v>161</v>
      </c>
      <c r="B201" s="4" t="str">
        <f>October!$B$7</f>
        <v>October</v>
      </c>
      <c r="C201" s="114" t="str">
        <f>IF(October!$G$7="Input","From MRF",October!$G$7)</f>
        <v>2019-2020</v>
      </c>
      <c r="D201" s="14" t="str">
        <f>IF(October!B51="","From MRF",October!B51)</f>
        <v>From MRF</v>
      </c>
      <c r="E201" s="87">
        <f>October!I51</f>
        <v>0</v>
      </c>
      <c r="F201" s="87">
        <f>October!H51</f>
        <v>0</v>
      </c>
    </row>
    <row r="202" spans="1:6" s="85" customFormat="1" ht="12" x14ac:dyDescent="0.25">
      <c r="A202" s="115">
        <f t="shared" si="4"/>
        <v>162</v>
      </c>
      <c r="B202" s="4" t="str">
        <f>October!$B$7</f>
        <v>October</v>
      </c>
      <c r="C202" s="114" t="str">
        <f>IF(October!$G$7="Input","From MRF",October!$G$7)</f>
        <v>2019-2020</v>
      </c>
      <c r="D202" s="14" t="str">
        <f>IF(October!B52="","From MRF",October!B52)</f>
        <v>From MRF</v>
      </c>
      <c r="E202" s="87">
        <f>October!I52</f>
        <v>0</v>
      </c>
      <c r="F202" s="87">
        <f>October!H52</f>
        <v>0</v>
      </c>
    </row>
    <row r="203" spans="1:6" s="85" customFormat="1" ht="12" x14ac:dyDescent="0.25">
      <c r="A203" s="115">
        <f t="shared" si="4"/>
        <v>163</v>
      </c>
      <c r="B203" s="4" t="str">
        <f>October!$B$7</f>
        <v>October</v>
      </c>
      <c r="C203" s="114" t="str">
        <f>IF(October!$G$7="Input","From MRF",October!$G$7)</f>
        <v>2019-2020</v>
      </c>
      <c r="D203" s="14" t="str">
        <f>IF(October!B53="","From MRF",October!B53)</f>
        <v>From MRF</v>
      </c>
      <c r="E203" s="87">
        <f>October!I53</f>
        <v>0</v>
      </c>
      <c r="F203" s="87">
        <f>October!H53</f>
        <v>0</v>
      </c>
    </row>
    <row r="204" spans="1:6" s="85" customFormat="1" ht="12" x14ac:dyDescent="0.25">
      <c r="A204" s="115">
        <f t="shared" si="4"/>
        <v>164</v>
      </c>
      <c r="B204" s="4" t="str">
        <f>October!$B$7</f>
        <v>October</v>
      </c>
      <c r="C204" s="114" t="str">
        <f>IF(October!$G$7="Input","From MRF",October!$G$7)</f>
        <v>2019-2020</v>
      </c>
      <c r="D204" s="14" t="str">
        <f>IF(October!B54="","From MRF",October!B54)</f>
        <v>From MRF</v>
      </c>
      <c r="E204" s="87">
        <f>October!I54</f>
        <v>0</v>
      </c>
      <c r="F204" s="87">
        <f>October!H54</f>
        <v>0</v>
      </c>
    </row>
    <row r="205" spans="1:6" s="85" customFormat="1" ht="12" x14ac:dyDescent="0.25">
      <c r="A205" s="115">
        <f t="shared" si="4"/>
        <v>165</v>
      </c>
      <c r="B205" s="4" t="str">
        <f>October!$B$7</f>
        <v>October</v>
      </c>
      <c r="C205" s="114" t="str">
        <f>IF(October!$G$7="Input","From MRF",October!$G$7)</f>
        <v>2019-2020</v>
      </c>
      <c r="D205" s="14" t="str">
        <f>IF(October!B55="","From MRF",October!B55)</f>
        <v>From MRF</v>
      </c>
      <c r="E205" s="87">
        <f>October!I55</f>
        <v>0</v>
      </c>
      <c r="F205" s="87">
        <f>October!H55</f>
        <v>0</v>
      </c>
    </row>
    <row r="206" spans="1:6" s="85" customFormat="1" ht="12" x14ac:dyDescent="0.25">
      <c r="A206" s="115">
        <f t="shared" si="4"/>
        <v>166</v>
      </c>
      <c r="B206" s="4" t="str">
        <f>October!$B$7</f>
        <v>October</v>
      </c>
      <c r="C206" s="114" t="str">
        <f>IF(October!$G$7="Input","From MRF",October!$G$7)</f>
        <v>2019-2020</v>
      </c>
      <c r="D206" s="14" t="str">
        <f>IF(October!B56="","From MRF",October!B56)</f>
        <v>From MRF</v>
      </c>
      <c r="E206" s="87">
        <f>October!I56</f>
        <v>0</v>
      </c>
      <c r="F206" s="87">
        <f>October!H56</f>
        <v>0</v>
      </c>
    </row>
    <row r="207" spans="1:6" s="85" customFormat="1" ht="12" x14ac:dyDescent="0.25">
      <c r="A207" s="115">
        <f t="shared" si="4"/>
        <v>167</v>
      </c>
      <c r="B207" s="4" t="str">
        <f>October!$B$7</f>
        <v>October</v>
      </c>
      <c r="C207" s="114" t="str">
        <f>IF(October!$G$7="Input","From MRF",October!$G$7)</f>
        <v>2019-2020</v>
      </c>
      <c r="D207" s="14" t="str">
        <f>IF(October!B57="","From MRF",October!B57)</f>
        <v>From MRF</v>
      </c>
      <c r="E207" s="87">
        <f>October!I57</f>
        <v>0</v>
      </c>
      <c r="F207" s="87">
        <f>October!H57</f>
        <v>0</v>
      </c>
    </row>
    <row r="208" spans="1:6" s="85" customFormat="1" ht="12" x14ac:dyDescent="0.25">
      <c r="A208" s="115">
        <f t="shared" si="4"/>
        <v>168</v>
      </c>
      <c r="B208" s="4" t="str">
        <f>October!$B$7</f>
        <v>October</v>
      </c>
      <c r="C208" s="114" t="str">
        <f>IF(October!$G$7="Input","From MRF",October!$G$7)</f>
        <v>2019-2020</v>
      </c>
      <c r="D208" s="14" t="str">
        <f>IF(October!B58="","From MRF",October!B58)</f>
        <v>From MRF</v>
      </c>
      <c r="E208" s="87">
        <f>October!I58</f>
        <v>0</v>
      </c>
      <c r="F208" s="87">
        <f>October!H58</f>
        <v>0</v>
      </c>
    </row>
    <row r="209" spans="1:6" s="85" customFormat="1" ht="12" x14ac:dyDescent="0.25">
      <c r="A209" s="115">
        <f t="shared" si="4"/>
        <v>169</v>
      </c>
      <c r="B209" s="4" t="str">
        <f>October!$B$7</f>
        <v>October</v>
      </c>
      <c r="C209" s="114" t="str">
        <f>IF(October!$G$7="Input","From MRF",October!$G$7)</f>
        <v>2019-2020</v>
      </c>
      <c r="D209" s="14" t="str">
        <f>IF(October!B59="","From MRF",October!B59)</f>
        <v>From MRF</v>
      </c>
      <c r="E209" s="87">
        <f>October!I59</f>
        <v>0</v>
      </c>
      <c r="F209" s="87">
        <f>October!H59</f>
        <v>0</v>
      </c>
    </row>
    <row r="210" spans="1:6" s="85" customFormat="1" ht="12" x14ac:dyDescent="0.25">
      <c r="A210" s="115">
        <f t="shared" si="4"/>
        <v>170</v>
      </c>
      <c r="B210" s="4" t="str">
        <f>October!$B$7</f>
        <v>October</v>
      </c>
      <c r="C210" s="114" t="str">
        <f>IF(October!$G$7="Input","From MRF",October!$G$7)</f>
        <v>2019-2020</v>
      </c>
      <c r="D210" s="14" t="str">
        <f>IF(October!B60="","From MRF",October!B60)</f>
        <v>From MRF</v>
      </c>
      <c r="E210" s="87">
        <f>October!I60</f>
        <v>0</v>
      </c>
      <c r="F210" s="87">
        <f>October!H60</f>
        <v>0</v>
      </c>
    </row>
    <row r="211" spans="1:6" s="85" customFormat="1" ht="12" x14ac:dyDescent="0.25">
      <c r="A211" s="115">
        <f t="shared" si="4"/>
        <v>171</v>
      </c>
      <c r="B211" s="4" t="str">
        <f>October!$B$7</f>
        <v>October</v>
      </c>
      <c r="C211" s="114" t="str">
        <f>IF(October!$G$7="Input","From MRF",October!$G$7)</f>
        <v>2019-2020</v>
      </c>
      <c r="D211" s="14" t="str">
        <f>IF(October!B61="","From MRF",October!B61)</f>
        <v>From MRF</v>
      </c>
      <c r="E211" s="87">
        <f>October!I61</f>
        <v>0</v>
      </c>
      <c r="F211" s="87">
        <f>October!H61</f>
        <v>0</v>
      </c>
    </row>
    <row r="212" spans="1:6" s="85" customFormat="1" ht="12" x14ac:dyDescent="0.25">
      <c r="A212" s="115">
        <f t="shared" si="4"/>
        <v>172</v>
      </c>
      <c r="B212" s="4" t="str">
        <f>October!$B$7</f>
        <v>October</v>
      </c>
      <c r="C212" s="114" t="str">
        <f>IF(October!$G$7="Input","From MRF",October!$G$7)</f>
        <v>2019-2020</v>
      </c>
      <c r="D212" s="14" t="str">
        <f>IF(October!B62="","From MRF",October!B62)</f>
        <v>From MRF</v>
      </c>
      <c r="E212" s="87">
        <f>October!I62</f>
        <v>0</v>
      </c>
      <c r="F212" s="87">
        <f>October!H62</f>
        <v>0</v>
      </c>
    </row>
    <row r="213" spans="1:6" s="85" customFormat="1" ht="12" x14ac:dyDescent="0.25">
      <c r="A213" s="115">
        <f t="shared" si="4"/>
        <v>173</v>
      </c>
      <c r="B213" s="4" t="str">
        <f>October!$B$7</f>
        <v>October</v>
      </c>
      <c r="C213" s="114" t="str">
        <f>IF(October!$G$7="Input","From MRF",October!$G$7)</f>
        <v>2019-2020</v>
      </c>
      <c r="D213" s="14" t="str">
        <f>IF(October!B63="","From MRF",October!B63)</f>
        <v>From MRF</v>
      </c>
      <c r="E213" s="87">
        <f>October!I63</f>
        <v>0</v>
      </c>
      <c r="F213" s="87">
        <f>October!H63</f>
        <v>0</v>
      </c>
    </row>
    <row r="214" spans="1:6" s="85" customFormat="1" ht="12" x14ac:dyDescent="0.25">
      <c r="A214" s="115">
        <f t="shared" si="4"/>
        <v>174</v>
      </c>
      <c r="B214" s="4" t="str">
        <f>October!$B$7</f>
        <v>October</v>
      </c>
      <c r="C214" s="114" t="str">
        <f>IF(October!$G$7="Input","From MRF",October!$G$7)</f>
        <v>2019-2020</v>
      </c>
      <c r="D214" s="14" t="str">
        <f>IF(October!B64="","From MRF",October!B64)</f>
        <v>From MRF</v>
      </c>
      <c r="E214" s="87">
        <f>October!I64</f>
        <v>0</v>
      </c>
      <c r="F214" s="87">
        <f>October!H64</f>
        <v>0</v>
      </c>
    </row>
    <row r="215" spans="1:6" s="85" customFormat="1" ht="12" x14ac:dyDescent="0.25">
      <c r="A215" s="115">
        <f t="shared" si="4"/>
        <v>175</v>
      </c>
      <c r="B215" s="4" t="str">
        <f>October!$B$7</f>
        <v>October</v>
      </c>
      <c r="C215" s="114" t="str">
        <f>IF(October!$G$7="Input","From MRF",October!$G$7)</f>
        <v>2019-2020</v>
      </c>
      <c r="D215" s="14" t="str">
        <f>IF(October!B65="","From MRF",October!B65)</f>
        <v>From MRF</v>
      </c>
      <c r="E215" s="87">
        <f>October!I65</f>
        <v>0</v>
      </c>
      <c r="F215" s="87">
        <f>October!H65</f>
        <v>0</v>
      </c>
    </row>
    <row r="216" spans="1:6" s="85" customFormat="1" ht="12" x14ac:dyDescent="0.25">
      <c r="A216" s="115">
        <f t="shared" ref="A216:A265" si="5">SUM(A215)+1</f>
        <v>176</v>
      </c>
      <c r="B216" s="4" t="str">
        <f>November!$B$7</f>
        <v>November</v>
      </c>
      <c r="C216" s="114" t="str">
        <f>IF(November!$G$7="Input","From MRF",November!$G$7)</f>
        <v>2019-2020</v>
      </c>
      <c r="D216" s="14" t="str">
        <f>IF(November!B41="","From MRF",November!B41)</f>
        <v>From MRF</v>
      </c>
      <c r="E216" s="87">
        <f>November!I41</f>
        <v>0</v>
      </c>
      <c r="F216" s="87">
        <f>November!H41</f>
        <v>0</v>
      </c>
    </row>
    <row r="217" spans="1:6" s="85" customFormat="1" ht="12" x14ac:dyDescent="0.25">
      <c r="A217" s="115">
        <f t="shared" si="5"/>
        <v>177</v>
      </c>
      <c r="B217" s="4" t="str">
        <f>November!$B$7</f>
        <v>November</v>
      </c>
      <c r="C217" s="114" t="str">
        <f>IF(November!$G$7="Input","From MRF",November!$G$7)</f>
        <v>2019-2020</v>
      </c>
      <c r="D217" s="14" t="str">
        <f>IF(November!B42="","From MRF",November!B42)</f>
        <v>From MRF</v>
      </c>
      <c r="E217" s="87">
        <f>November!I42</f>
        <v>0</v>
      </c>
      <c r="F217" s="87">
        <f>November!H42</f>
        <v>0</v>
      </c>
    </row>
    <row r="218" spans="1:6" s="85" customFormat="1" ht="12" x14ac:dyDescent="0.25">
      <c r="A218" s="115">
        <f t="shared" si="5"/>
        <v>178</v>
      </c>
      <c r="B218" s="4" t="str">
        <f>November!$B$7</f>
        <v>November</v>
      </c>
      <c r="C218" s="114" t="str">
        <f>IF(November!$G$7="Input","From MRF",November!$G$7)</f>
        <v>2019-2020</v>
      </c>
      <c r="D218" s="14" t="str">
        <f>IF(November!B43="","From MRF",November!B43)</f>
        <v>From MRF</v>
      </c>
      <c r="E218" s="87">
        <f>November!I43</f>
        <v>0</v>
      </c>
      <c r="F218" s="87">
        <f>November!H43</f>
        <v>0</v>
      </c>
    </row>
    <row r="219" spans="1:6" s="85" customFormat="1" ht="12" x14ac:dyDescent="0.25">
      <c r="A219" s="115">
        <f t="shared" si="5"/>
        <v>179</v>
      </c>
      <c r="B219" s="4" t="str">
        <f>November!$B$7</f>
        <v>November</v>
      </c>
      <c r="C219" s="114" t="str">
        <f>IF(November!$G$7="Input","From MRF",November!$G$7)</f>
        <v>2019-2020</v>
      </c>
      <c r="D219" s="14" t="str">
        <f>IF(November!B44="","From MRF",November!B44)</f>
        <v>From MRF</v>
      </c>
      <c r="E219" s="87">
        <f>November!I44</f>
        <v>0</v>
      </c>
      <c r="F219" s="87">
        <f>November!H44</f>
        <v>0</v>
      </c>
    </row>
    <row r="220" spans="1:6" s="85" customFormat="1" ht="12" x14ac:dyDescent="0.25">
      <c r="A220" s="115">
        <f t="shared" si="5"/>
        <v>180</v>
      </c>
      <c r="B220" s="4" t="str">
        <f>November!$B$7</f>
        <v>November</v>
      </c>
      <c r="C220" s="114" t="str">
        <f>IF(November!$G$7="Input","From MRF",November!$G$7)</f>
        <v>2019-2020</v>
      </c>
      <c r="D220" s="14" t="str">
        <f>IF(November!B45="","From MRF",November!B45)</f>
        <v>From MRF</v>
      </c>
      <c r="E220" s="87">
        <f>November!I45</f>
        <v>0</v>
      </c>
      <c r="F220" s="87">
        <f>November!H45</f>
        <v>0</v>
      </c>
    </row>
    <row r="221" spans="1:6" s="85" customFormat="1" ht="12" x14ac:dyDescent="0.25">
      <c r="A221" s="115">
        <f t="shared" si="5"/>
        <v>181</v>
      </c>
      <c r="B221" s="4" t="str">
        <f>November!$B$7</f>
        <v>November</v>
      </c>
      <c r="C221" s="114" t="str">
        <f>IF(November!$G$7="Input","From MRF",November!$G$7)</f>
        <v>2019-2020</v>
      </c>
      <c r="D221" s="14" t="str">
        <f>IF(November!B46="","From MRF",November!B46)</f>
        <v>From MRF</v>
      </c>
      <c r="E221" s="87">
        <f>November!I46</f>
        <v>0</v>
      </c>
      <c r="F221" s="87">
        <f>November!H46</f>
        <v>0</v>
      </c>
    </row>
    <row r="222" spans="1:6" s="85" customFormat="1" ht="12" x14ac:dyDescent="0.25">
      <c r="A222" s="115">
        <f t="shared" si="5"/>
        <v>182</v>
      </c>
      <c r="B222" s="4" t="str">
        <f>November!$B$7</f>
        <v>November</v>
      </c>
      <c r="C222" s="114" t="str">
        <f>IF(November!$G$7="Input","From MRF",November!$G$7)</f>
        <v>2019-2020</v>
      </c>
      <c r="D222" s="14" t="str">
        <f>IF(November!B47="","From MRF",November!B47)</f>
        <v>From MRF</v>
      </c>
      <c r="E222" s="87">
        <f>November!I47</f>
        <v>0</v>
      </c>
      <c r="F222" s="87">
        <f>November!H47</f>
        <v>0</v>
      </c>
    </row>
    <row r="223" spans="1:6" s="85" customFormat="1" ht="12" x14ac:dyDescent="0.25">
      <c r="A223" s="115">
        <f t="shared" si="5"/>
        <v>183</v>
      </c>
      <c r="B223" s="4" t="str">
        <f>November!$B$7</f>
        <v>November</v>
      </c>
      <c r="C223" s="114" t="str">
        <f>IF(November!$G$7="Input","From MRF",November!$G$7)</f>
        <v>2019-2020</v>
      </c>
      <c r="D223" s="14" t="str">
        <f>IF(November!B48="","From MRF",November!B48)</f>
        <v>From MRF</v>
      </c>
      <c r="E223" s="87">
        <f>November!I48</f>
        <v>0</v>
      </c>
      <c r="F223" s="87">
        <f>November!H48</f>
        <v>0</v>
      </c>
    </row>
    <row r="224" spans="1:6" s="85" customFormat="1" ht="12" x14ac:dyDescent="0.25">
      <c r="A224" s="115">
        <f t="shared" si="5"/>
        <v>184</v>
      </c>
      <c r="B224" s="4" t="str">
        <f>November!$B$7</f>
        <v>November</v>
      </c>
      <c r="C224" s="114" t="str">
        <f>IF(November!$G$7="Input","From MRF",November!$G$7)</f>
        <v>2019-2020</v>
      </c>
      <c r="D224" s="14" t="str">
        <f>IF(November!B49="","From MRF",November!B49)</f>
        <v>From MRF</v>
      </c>
      <c r="E224" s="87">
        <f>November!I49</f>
        <v>0</v>
      </c>
      <c r="F224" s="87">
        <f>November!H49</f>
        <v>0</v>
      </c>
    </row>
    <row r="225" spans="1:6" s="85" customFormat="1" ht="12" x14ac:dyDescent="0.25">
      <c r="A225" s="115">
        <f t="shared" si="5"/>
        <v>185</v>
      </c>
      <c r="B225" s="4" t="str">
        <f>November!$B$7</f>
        <v>November</v>
      </c>
      <c r="C225" s="114" t="str">
        <f>IF(November!$G$7="Input","From MRF",November!$G$7)</f>
        <v>2019-2020</v>
      </c>
      <c r="D225" s="14" t="str">
        <f>IF(November!B50="","From MRF",November!B50)</f>
        <v>From MRF</v>
      </c>
      <c r="E225" s="87">
        <f>November!I50</f>
        <v>0</v>
      </c>
      <c r="F225" s="87">
        <f>November!H50</f>
        <v>0</v>
      </c>
    </row>
    <row r="226" spans="1:6" s="85" customFormat="1" ht="12" x14ac:dyDescent="0.25">
      <c r="A226" s="115">
        <f t="shared" si="5"/>
        <v>186</v>
      </c>
      <c r="B226" s="4" t="str">
        <f>November!$B$7</f>
        <v>November</v>
      </c>
      <c r="C226" s="114" t="str">
        <f>IF(November!$G$7="Input","From MRF",November!$G$7)</f>
        <v>2019-2020</v>
      </c>
      <c r="D226" s="14" t="str">
        <f>IF(November!B51="","From MRF",November!B51)</f>
        <v>From MRF</v>
      </c>
      <c r="E226" s="87">
        <f>November!I51</f>
        <v>0</v>
      </c>
      <c r="F226" s="87">
        <f>November!H51</f>
        <v>0</v>
      </c>
    </row>
    <row r="227" spans="1:6" s="85" customFormat="1" ht="12" x14ac:dyDescent="0.25">
      <c r="A227" s="115">
        <f t="shared" si="5"/>
        <v>187</v>
      </c>
      <c r="B227" s="4" t="str">
        <f>November!$B$7</f>
        <v>November</v>
      </c>
      <c r="C227" s="114" t="str">
        <f>IF(November!$G$7="Input","From MRF",November!$G$7)</f>
        <v>2019-2020</v>
      </c>
      <c r="D227" s="14" t="str">
        <f>IF(November!B52="","From MRF",November!B52)</f>
        <v>From MRF</v>
      </c>
      <c r="E227" s="87">
        <f>November!I52</f>
        <v>0</v>
      </c>
      <c r="F227" s="87">
        <f>November!H52</f>
        <v>0</v>
      </c>
    </row>
    <row r="228" spans="1:6" s="85" customFormat="1" ht="12" x14ac:dyDescent="0.25">
      <c r="A228" s="115">
        <f t="shared" si="5"/>
        <v>188</v>
      </c>
      <c r="B228" s="4" t="str">
        <f>November!$B$7</f>
        <v>November</v>
      </c>
      <c r="C228" s="114" t="str">
        <f>IF(November!$G$7="Input","From MRF",November!$G$7)</f>
        <v>2019-2020</v>
      </c>
      <c r="D228" s="14" t="str">
        <f>IF(November!B53="","From MRF",November!B53)</f>
        <v>From MRF</v>
      </c>
      <c r="E228" s="87">
        <f>November!I53</f>
        <v>0</v>
      </c>
      <c r="F228" s="87">
        <f>November!H53</f>
        <v>0</v>
      </c>
    </row>
    <row r="229" spans="1:6" s="85" customFormat="1" ht="12" x14ac:dyDescent="0.25">
      <c r="A229" s="115">
        <f t="shared" si="5"/>
        <v>189</v>
      </c>
      <c r="B229" s="4" t="str">
        <f>November!$B$7</f>
        <v>November</v>
      </c>
      <c r="C229" s="114" t="str">
        <f>IF(November!$G$7="Input","From MRF",November!$G$7)</f>
        <v>2019-2020</v>
      </c>
      <c r="D229" s="14" t="str">
        <f>IF(November!B54="","From MRF",November!B54)</f>
        <v>From MRF</v>
      </c>
      <c r="E229" s="87">
        <f>November!I54</f>
        <v>0</v>
      </c>
      <c r="F229" s="87">
        <f>November!H54</f>
        <v>0</v>
      </c>
    </row>
    <row r="230" spans="1:6" s="85" customFormat="1" ht="12" x14ac:dyDescent="0.25">
      <c r="A230" s="115">
        <f t="shared" si="5"/>
        <v>190</v>
      </c>
      <c r="B230" s="4" t="str">
        <f>November!$B$7</f>
        <v>November</v>
      </c>
      <c r="C230" s="114" t="str">
        <f>IF(November!$G$7="Input","From MRF",November!$G$7)</f>
        <v>2019-2020</v>
      </c>
      <c r="D230" s="14" t="str">
        <f>IF(November!B55="","From MRF",November!B55)</f>
        <v>From MRF</v>
      </c>
      <c r="E230" s="87">
        <f>November!I55</f>
        <v>0</v>
      </c>
      <c r="F230" s="87">
        <f>November!H55</f>
        <v>0</v>
      </c>
    </row>
    <row r="231" spans="1:6" s="85" customFormat="1" ht="12" x14ac:dyDescent="0.25">
      <c r="A231" s="115">
        <f t="shared" si="5"/>
        <v>191</v>
      </c>
      <c r="B231" s="4" t="str">
        <f>November!$B$7</f>
        <v>November</v>
      </c>
      <c r="C231" s="114" t="str">
        <f>IF(November!$G$7="Input","From MRF",November!$G$7)</f>
        <v>2019-2020</v>
      </c>
      <c r="D231" s="14" t="str">
        <f>IF(November!B56="","From MRF",November!B56)</f>
        <v>From MRF</v>
      </c>
      <c r="E231" s="87">
        <f>November!I56</f>
        <v>0</v>
      </c>
      <c r="F231" s="87">
        <f>November!H56</f>
        <v>0</v>
      </c>
    </row>
    <row r="232" spans="1:6" s="85" customFormat="1" ht="12" x14ac:dyDescent="0.25">
      <c r="A232" s="115">
        <f t="shared" si="5"/>
        <v>192</v>
      </c>
      <c r="B232" s="4" t="str">
        <f>November!$B$7</f>
        <v>November</v>
      </c>
      <c r="C232" s="114" t="str">
        <f>IF(November!$G$7="Input","From MRF",November!$G$7)</f>
        <v>2019-2020</v>
      </c>
      <c r="D232" s="14" t="str">
        <f>IF(November!B57="","From MRF",November!B57)</f>
        <v>From MRF</v>
      </c>
      <c r="E232" s="87">
        <f>November!I57</f>
        <v>0</v>
      </c>
      <c r="F232" s="87">
        <f>November!H57</f>
        <v>0</v>
      </c>
    </row>
    <row r="233" spans="1:6" s="85" customFormat="1" ht="12" x14ac:dyDescent="0.25">
      <c r="A233" s="115">
        <f t="shared" si="5"/>
        <v>193</v>
      </c>
      <c r="B233" s="4" t="str">
        <f>November!$B$7</f>
        <v>November</v>
      </c>
      <c r="C233" s="114" t="str">
        <f>IF(November!$G$7="Input","From MRF",November!$G$7)</f>
        <v>2019-2020</v>
      </c>
      <c r="D233" s="14" t="str">
        <f>IF(November!B58="","From MRF",November!B58)</f>
        <v>From MRF</v>
      </c>
      <c r="E233" s="87">
        <f>November!I58</f>
        <v>0</v>
      </c>
      <c r="F233" s="87">
        <f>November!H58</f>
        <v>0</v>
      </c>
    </row>
    <row r="234" spans="1:6" s="85" customFormat="1" ht="12" x14ac:dyDescent="0.25">
      <c r="A234" s="115">
        <f t="shared" si="5"/>
        <v>194</v>
      </c>
      <c r="B234" s="4" t="str">
        <f>November!$B$7</f>
        <v>November</v>
      </c>
      <c r="C234" s="114" t="str">
        <f>IF(November!$G$7="Input","From MRF",November!$G$7)</f>
        <v>2019-2020</v>
      </c>
      <c r="D234" s="14" t="str">
        <f>IF(November!B59="","From MRF",November!B59)</f>
        <v>From MRF</v>
      </c>
      <c r="E234" s="87">
        <f>November!I59</f>
        <v>0</v>
      </c>
      <c r="F234" s="87">
        <f>November!H59</f>
        <v>0</v>
      </c>
    </row>
    <row r="235" spans="1:6" s="85" customFormat="1" ht="12" x14ac:dyDescent="0.25">
      <c r="A235" s="115">
        <f t="shared" si="5"/>
        <v>195</v>
      </c>
      <c r="B235" s="4" t="str">
        <f>November!$B$7</f>
        <v>November</v>
      </c>
      <c r="C235" s="114" t="str">
        <f>IF(November!$G$7="Input","From MRF",November!$G$7)</f>
        <v>2019-2020</v>
      </c>
      <c r="D235" s="14" t="str">
        <f>IF(November!B60="","From MRF",November!B60)</f>
        <v>From MRF</v>
      </c>
      <c r="E235" s="87">
        <f>November!I60</f>
        <v>0</v>
      </c>
      <c r="F235" s="87">
        <f>November!H60</f>
        <v>0</v>
      </c>
    </row>
    <row r="236" spans="1:6" s="85" customFormat="1" ht="12" x14ac:dyDescent="0.25">
      <c r="A236" s="115">
        <f t="shared" si="5"/>
        <v>196</v>
      </c>
      <c r="B236" s="4" t="str">
        <f>November!$B$7</f>
        <v>November</v>
      </c>
      <c r="C236" s="114" t="str">
        <f>IF(November!$G$7="Input","From MRF",November!$G$7)</f>
        <v>2019-2020</v>
      </c>
      <c r="D236" s="14" t="str">
        <f>IF(November!B61="","From MRF",November!B61)</f>
        <v>From MRF</v>
      </c>
      <c r="E236" s="87">
        <f>November!I61</f>
        <v>0</v>
      </c>
      <c r="F236" s="87">
        <f>November!H61</f>
        <v>0</v>
      </c>
    </row>
    <row r="237" spans="1:6" s="85" customFormat="1" ht="12" x14ac:dyDescent="0.25">
      <c r="A237" s="115">
        <f t="shared" si="5"/>
        <v>197</v>
      </c>
      <c r="B237" s="4" t="str">
        <f>November!$B$7</f>
        <v>November</v>
      </c>
      <c r="C237" s="114" t="str">
        <f>IF(November!$G$7="Input","From MRF",November!$G$7)</f>
        <v>2019-2020</v>
      </c>
      <c r="D237" s="14" t="str">
        <f>IF(November!B62="","From MRF",November!B62)</f>
        <v>From MRF</v>
      </c>
      <c r="E237" s="87">
        <f>November!I62</f>
        <v>0</v>
      </c>
      <c r="F237" s="87">
        <f>November!H62</f>
        <v>0</v>
      </c>
    </row>
    <row r="238" spans="1:6" s="85" customFormat="1" ht="12" x14ac:dyDescent="0.25">
      <c r="A238" s="115">
        <f t="shared" si="5"/>
        <v>198</v>
      </c>
      <c r="B238" s="4" t="str">
        <f>November!$B$7</f>
        <v>November</v>
      </c>
      <c r="C238" s="114" t="str">
        <f>IF(November!$G$7="Input","From MRF",November!$G$7)</f>
        <v>2019-2020</v>
      </c>
      <c r="D238" s="14" t="str">
        <f>IF(November!B63="","From MRF",November!B63)</f>
        <v>From MRF</v>
      </c>
      <c r="E238" s="87">
        <f>November!I63</f>
        <v>0</v>
      </c>
      <c r="F238" s="87">
        <f>November!H63</f>
        <v>0</v>
      </c>
    </row>
    <row r="239" spans="1:6" s="85" customFormat="1" ht="12" x14ac:dyDescent="0.25">
      <c r="A239" s="115">
        <f t="shared" si="5"/>
        <v>199</v>
      </c>
      <c r="B239" s="4" t="str">
        <f>November!$B$7</f>
        <v>November</v>
      </c>
      <c r="C239" s="114" t="str">
        <f>IF(November!$G$7="Input","From MRF",November!$G$7)</f>
        <v>2019-2020</v>
      </c>
      <c r="D239" s="14" t="str">
        <f>IF(November!B64="","From MRF",November!B64)</f>
        <v>From MRF</v>
      </c>
      <c r="E239" s="87">
        <f>November!I64</f>
        <v>0</v>
      </c>
      <c r="F239" s="87">
        <f>November!H64</f>
        <v>0</v>
      </c>
    </row>
    <row r="240" spans="1:6" s="85" customFormat="1" ht="12" x14ac:dyDescent="0.25">
      <c r="A240" s="115">
        <f t="shared" si="5"/>
        <v>200</v>
      </c>
      <c r="B240" s="4" t="str">
        <f>November!$B$7</f>
        <v>November</v>
      </c>
      <c r="C240" s="114" t="str">
        <f>IF(November!$G$7="Input","From MRF",November!$G$7)</f>
        <v>2019-2020</v>
      </c>
      <c r="D240" s="14" t="str">
        <f>IF(November!B65="","From MRF",November!B65)</f>
        <v>From MRF</v>
      </c>
      <c r="E240" s="87">
        <f>November!I65</f>
        <v>0</v>
      </c>
      <c r="F240" s="87">
        <f>November!H65</f>
        <v>0</v>
      </c>
    </row>
    <row r="241" spans="1:6" s="85" customFormat="1" ht="12" x14ac:dyDescent="0.25">
      <c r="A241" s="115">
        <f t="shared" si="5"/>
        <v>201</v>
      </c>
      <c r="B241" s="4" t="str">
        <f>December!$B$7</f>
        <v>December</v>
      </c>
      <c r="C241" s="114" t="str">
        <f>IF(December!$G$7="Input","From MRF",December!$G$7)</f>
        <v>2019-2020</v>
      </c>
      <c r="D241" s="14" t="str">
        <f>IF(December!B41="","From MRF",December!B41)</f>
        <v>From MRF</v>
      </c>
      <c r="E241" s="87">
        <f>December!I41</f>
        <v>0</v>
      </c>
      <c r="F241" s="87">
        <f>December!H41</f>
        <v>0</v>
      </c>
    </row>
    <row r="242" spans="1:6" s="85" customFormat="1" ht="12" x14ac:dyDescent="0.25">
      <c r="A242" s="115">
        <f t="shared" si="5"/>
        <v>202</v>
      </c>
      <c r="B242" s="4" t="str">
        <f>December!$B$7</f>
        <v>December</v>
      </c>
      <c r="C242" s="114" t="str">
        <f>IF(December!$G$7="Input","From MRF",December!$G$7)</f>
        <v>2019-2020</v>
      </c>
      <c r="D242" s="14" t="str">
        <f>IF(December!B42="","From MRF",December!B42)</f>
        <v>From MRF</v>
      </c>
      <c r="E242" s="87">
        <f>December!I42</f>
        <v>0</v>
      </c>
      <c r="F242" s="87">
        <f>December!H42</f>
        <v>0</v>
      </c>
    </row>
    <row r="243" spans="1:6" s="85" customFormat="1" ht="12" x14ac:dyDescent="0.25">
      <c r="A243" s="115">
        <f t="shared" si="5"/>
        <v>203</v>
      </c>
      <c r="B243" s="4" t="str">
        <f>December!$B$7</f>
        <v>December</v>
      </c>
      <c r="C243" s="114" t="str">
        <f>IF(December!$G$7="Input","From MRF",December!$G$7)</f>
        <v>2019-2020</v>
      </c>
      <c r="D243" s="14" t="str">
        <f>IF(December!B43="","From MRF",December!B43)</f>
        <v>From MRF</v>
      </c>
      <c r="E243" s="87">
        <f>December!I43</f>
        <v>0</v>
      </c>
      <c r="F243" s="87">
        <f>December!H43</f>
        <v>0</v>
      </c>
    </row>
    <row r="244" spans="1:6" s="85" customFormat="1" ht="12" x14ac:dyDescent="0.25">
      <c r="A244" s="115">
        <f t="shared" si="5"/>
        <v>204</v>
      </c>
      <c r="B244" s="4" t="str">
        <f>December!$B$7</f>
        <v>December</v>
      </c>
      <c r="C244" s="114" t="str">
        <f>IF(December!$G$7="Input","From MRF",December!$G$7)</f>
        <v>2019-2020</v>
      </c>
      <c r="D244" s="14" t="str">
        <f>IF(December!B44="","From MRF",December!B44)</f>
        <v>From MRF</v>
      </c>
      <c r="E244" s="87">
        <f>December!I44</f>
        <v>0</v>
      </c>
      <c r="F244" s="87">
        <f>December!H44</f>
        <v>0</v>
      </c>
    </row>
    <row r="245" spans="1:6" s="85" customFormat="1" ht="12" x14ac:dyDescent="0.25">
      <c r="A245" s="115">
        <f t="shared" si="5"/>
        <v>205</v>
      </c>
      <c r="B245" s="4" t="str">
        <f>December!$B$7</f>
        <v>December</v>
      </c>
      <c r="C245" s="114" t="str">
        <f>IF(December!$G$7="Input","From MRF",December!$G$7)</f>
        <v>2019-2020</v>
      </c>
      <c r="D245" s="14" t="str">
        <f>IF(December!B45="","From MRF",December!B45)</f>
        <v>From MRF</v>
      </c>
      <c r="E245" s="87">
        <f>December!I45</f>
        <v>0</v>
      </c>
      <c r="F245" s="87">
        <f>December!H45</f>
        <v>0</v>
      </c>
    </row>
    <row r="246" spans="1:6" s="85" customFormat="1" ht="12" x14ac:dyDescent="0.25">
      <c r="A246" s="115">
        <f t="shared" si="5"/>
        <v>206</v>
      </c>
      <c r="B246" s="4" t="str">
        <f>December!$B$7</f>
        <v>December</v>
      </c>
      <c r="C246" s="114" t="str">
        <f>IF(December!$G$7="Input","From MRF",December!$G$7)</f>
        <v>2019-2020</v>
      </c>
      <c r="D246" s="14" t="str">
        <f>IF(December!B46="","From MRF",December!B46)</f>
        <v>From MRF</v>
      </c>
      <c r="E246" s="87">
        <f>December!I46</f>
        <v>0</v>
      </c>
      <c r="F246" s="87">
        <f>December!H46</f>
        <v>0</v>
      </c>
    </row>
    <row r="247" spans="1:6" s="85" customFormat="1" ht="12" x14ac:dyDescent="0.25">
      <c r="A247" s="115">
        <f t="shared" si="5"/>
        <v>207</v>
      </c>
      <c r="B247" s="4" t="str">
        <f>December!$B$7</f>
        <v>December</v>
      </c>
      <c r="C247" s="114" t="str">
        <f>IF(December!$G$7="Input","From MRF",December!$G$7)</f>
        <v>2019-2020</v>
      </c>
      <c r="D247" s="14" t="str">
        <f>IF(December!B47="","From MRF",December!B47)</f>
        <v>From MRF</v>
      </c>
      <c r="E247" s="87">
        <f>December!I47</f>
        <v>0</v>
      </c>
      <c r="F247" s="87">
        <f>December!H47</f>
        <v>0</v>
      </c>
    </row>
    <row r="248" spans="1:6" s="85" customFormat="1" ht="12" x14ac:dyDescent="0.25">
      <c r="A248" s="115">
        <f t="shared" si="5"/>
        <v>208</v>
      </c>
      <c r="B248" s="4" t="str">
        <f>December!$B$7</f>
        <v>December</v>
      </c>
      <c r="C248" s="114" t="str">
        <f>IF(December!$G$7="Input","From MRF",December!$G$7)</f>
        <v>2019-2020</v>
      </c>
      <c r="D248" s="14" t="str">
        <f>IF(December!B48="","From MRF",December!B48)</f>
        <v>From MRF</v>
      </c>
      <c r="E248" s="87">
        <f>December!I48</f>
        <v>0</v>
      </c>
      <c r="F248" s="87">
        <f>December!H48</f>
        <v>0</v>
      </c>
    </row>
    <row r="249" spans="1:6" s="85" customFormat="1" ht="12" x14ac:dyDescent="0.25">
      <c r="A249" s="115">
        <f t="shared" si="5"/>
        <v>209</v>
      </c>
      <c r="B249" s="4" t="str">
        <f>December!$B$7</f>
        <v>December</v>
      </c>
      <c r="C249" s="114" t="str">
        <f>IF(December!$G$7="Input","From MRF",December!$G$7)</f>
        <v>2019-2020</v>
      </c>
      <c r="D249" s="14" t="str">
        <f>IF(December!B49="","From MRF",December!B49)</f>
        <v>From MRF</v>
      </c>
      <c r="E249" s="87">
        <f>December!I49</f>
        <v>0</v>
      </c>
      <c r="F249" s="87">
        <f>December!H49</f>
        <v>0</v>
      </c>
    </row>
    <row r="250" spans="1:6" s="85" customFormat="1" ht="12" x14ac:dyDescent="0.25">
      <c r="A250" s="115">
        <f t="shared" si="5"/>
        <v>210</v>
      </c>
      <c r="B250" s="4" t="str">
        <f>December!$B$7</f>
        <v>December</v>
      </c>
      <c r="C250" s="114" t="str">
        <f>IF(December!$G$7="Input","From MRF",December!$G$7)</f>
        <v>2019-2020</v>
      </c>
      <c r="D250" s="14" t="str">
        <f>IF(December!B50="","From MRF",December!B50)</f>
        <v>From MRF</v>
      </c>
      <c r="E250" s="87">
        <f>December!I50</f>
        <v>0</v>
      </c>
      <c r="F250" s="87">
        <f>December!H50</f>
        <v>0</v>
      </c>
    </row>
    <row r="251" spans="1:6" s="85" customFormat="1" ht="12" x14ac:dyDescent="0.25">
      <c r="A251" s="115">
        <f t="shared" si="5"/>
        <v>211</v>
      </c>
      <c r="B251" s="4" t="str">
        <f>December!$B$7</f>
        <v>December</v>
      </c>
      <c r="C251" s="114" t="str">
        <f>IF(December!$G$7="Input","From MRF",December!$G$7)</f>
        <v>2019-2020</v>
      </c>
      <c r="D251" s="14" t="str">
        <f>IF(December!B51="","From MRF",December!B51)</f>
        <v>From MRF</v>
      </c>
      <c r="E251" s="87">
        <f>December!I51</f>
        <v>0</v>
      </c>
      <c r="F251" s="87">
        <f>December!H51</f>
        <v>0</v>
      </c>
    </row>
    <row r="252" spans="1:6" s="85" customFormat="1" ht="12" x14ac:dyDescent="0.25">
      <c r="A252" s="115">
        <f t="shared" si="5"/>
        <v>212</v>
      </c>
      <c r="B252" s="4" t="str">
        <f>December!$B$7</f>
        <v>December</v>
      </c>
      <c r="C252" s="114" t="str">
        <f>IF(December!$G$7="Input","From MRF",December!$G$7)</f>
        <v>2019-2020</v>
      </c>
      <c r="D252" s="14" t="str">
        <f>IF(December!B52="","From MRF",December!B52)</f>
        <v>From MRF</v>
      </c>
      <c r="E252" s="87">
        <f>December!I52</f>
        <v>0</v>
      </c>
      <c r="F252" s="87">
        <f>December!H52</f>
        <v>0</v>
      </c>
    </row>
    <row r="253" spans="1:6" s="85" customFormat="1" ht="12" x14ac:dyDescent="0.25">
      <c r="A253" s="115">
        <f t="shared" si="5"/>
        <v>213</v>
      </c>
      <c r="B253" s="4" t="str">
        <f>December!$B$7</f>
        <v>December</v>
      </c>
      <c r="C253" s="114" t="str">
        <f>IF(December!$G$7="Input","From MRF",December!$G$7)</f>
        <v>2019-2020</v>
      </c>
      <c r="D253" s="14" t="str">
        <f>IF(December!B53="","From MRF",December!B53)</f>
        <v>From MRF</v>
      </c>
      <c r="E253" s="87">
        <f>December!I53</f>
        <v>0</v>
      </c>
      <c r="F253" s="87">
        <f>December!H53</f>
        <v>0</v>
      </c>
    </row>
    <row r="254" spans="1:6" s="85" customFormat="1" ht="12" x14ac:dyDescent="0.25">
      <c r="A254" s="115">
        <f t="shared" si="5"/>
        <v>214</v>
      </c>
      <c r="B254" s="4" t="str">
        <f>December!$B$7</f>
        <v>December</v>
      </c>
      <c r="C254" s="114" t="str">
        <f>IF(December!$G$7="Input","From MRF",December!$G$7)</f>
        <v>2019-2020</v>
      </c>
      <c r="D254" s="14" t="str">
        <f>IF(December!B54="","From MRF",December!B54)</f>
        <v>From MRF</v>
      </c>
      <c r="E254" s="87">
        <f>December!I54</f>
        <v>0</v>
      </c>
      <c r="F254" s="87">
        <f>December!H54</f>
        <v>0</v>
      </c>
    </row>
    <row r="255" spans="1:6" s="85" customFormat="1" ht="12" x14ac:dyDescent="0.25">
      <c r="A255" s="115">
        <f t="shared" si="5"/>
        <v>215</v>
      </c>
      <c r="B255" s="4" t="str">
        <f>December!$B$7</f>
        <v>December</v>
      </c>
      <c r="C255" s="114" t="str">
        <f>IF(December!$G$7="Input","From MRF",December!$G$7)</f>
        <v>2019-2020</v>
      </c>
      <c r="D255" s="14" t="str">
        <f>IF(December!B55="","From MRF",December!B55)</f>
        <v>From MRF</v>
      </c>
      <c r="E255" s="87">
        <f>December!I55</f>
        <v>0</v>
      </c>
      <c r="F255" s="87">
        <f>December!H55</f>
        <v>0</v>
      </c>
    </row>
    <row r="256" spans="1:6" s="85" customFormat="1" ht="12" x14ac:dyDescent="0.25">
      <c r="A256" s="115">
        <f t="shared" si="5"/>
        <v>216</v>
      </c>
      <c r="B256" s="4" t="str">
        <f>December!$B$7</f>
        <v>December</v>
      </c>
      <c r="C256" s="114" t="str">
        <f>IF(December!$G$7="Input","From MRF",December!$G$7)</f>
        <v>2019-2020</v>
      </c>
      <c r="D256" s="14" t="str">
        <f>IF(December!B56="","From MRF",December!B56)</f>
        <v>From MRF</v>
      </c>
      <c r="E256" s="87">
        <f>December!I56</f>
        <v>0</v>
      </c>
      <c r="F256" s="87">
        <f>December!H56</f>
        <v>0</v>
      </c>
    </row>
    <row r="257" spans="1:6" s="85" customFormat="1" ht="12" x14ac:dyDescent="0.25">
      <c r="A257" s="115">
        <f t="shared" si="5"/>
        <v>217</v>
      </c>
      <c r="B257" s="4" t="str">
        <f>December!$B$7</f>
        <v>December</v>
      </c>
      <c r="C257" s="114" t="str">
        <f>IF(December!$G$7="Input","From MRF",December!$G$7)</f>
        <v>2019-2020</v>
      </c>
      <c r="D257" s="14" t="str">
        <f>IF(December!B57="","From MRF",December!B57)</f>
        <v>From MRF</v>
      </c>
      <c r="E257" s="87">
        <f>December!I57</f>
        <v>0</v>
      </c>
      <c r="F257" s="87">
        <f>December!H57</f>
        <v>0</v>
      </c>
    </row>
    <row r="258" spans="1:6" s="85" customFormat="1" ht="12" x14ac:dyDescent="0.25">
      <c r="A258" s="115">
        <f t="shared" si="5"/>
        <v>218</v>
      </c>
      <c r="B258" s="4" t="str">
        <f>December!$B$7</f>
        <v>December</v>
      </c>
      <c r="C258" s="114" t="str">
        <f>IF(December!$G$7="Input","From MRF",December!$G$7)</f>
        <v>2019-2020</v>
      </c>
      <c r="D258" s="14" t="str">
        <f>IF(December!B58="","From MRF",December!B58)</f>
        <v>From MRF</v>
      </c>
      <c r="E258" s="87">
        <f>December!I58</f>
        <v>0</v>
      </c>
      <c r="F258" s="87">
        <f>December!H58</f>
        <v>0</v>
      </c>
    </row>
    <row r="259" spans="1:6" s="85" customFormat="1" ht="12" x14ac:dyDescent="0.25">
      <c r="A259" s="115">
        <f t="shared" si="5"/>
        <v>219</v>
      </c>
      <c r="B259" s="4" t="str">
        <f>December!$B$7</f>
        <v>December</v>
      </c>
      <c r="C259" s="114" t="str">
        <f>IF(December!$G$7="Input","From MRF",December!$G$7)</f>
        <v>2019-2020</v>
      </c>
      <c r="D259" s="14" t="str">
        <f>IF(December!B59="","From MRF",December!B59)</f>
        <v>From MRF</v>
      </c>
      <c r="E259" s="87">
        <f>December!I59</f>
        <v>0</v>
      </c>
      <c r="F259" s="87">
        <f>December!H59</f>
        <v>0</v>
      </c>
    </row>
    <row r="260" spans="1:6" s="85" customFormat="1" ht="12" x14ac:dyDescent="0.25">
      <c r="A260" s="115">
        <f t="shared" si="5"/>
        <v>220</v>
      </c>
      <c r="B260" s="4" t="str">
        <f>December!$B$7</f>
        <v>December</v>
      </c>
      <c r="C260" s="114" t="str">
        <f>IF(December!$G$7="Input","From MRF",December!$G$7)</f>
        <v>2019-2020</v>
      </c>
      <c r="D260" s="14" t="str">
        <f>IF(December!B60="","From MRF",December!B60)</f>
        <v>From MRF</v>
      </c>
      <c r="E260" s="87">
        <f>December!I60</f>
        <v>0</v>
      </c>
      <c r="F260" s="87">
        <f>December!H60</f>
        <v>0</v>
      </c>
    </row>
    <row r="261" spans="1:6" s="85" customFormat="1" ht="12" x14ac:dyDescent="0.25">
      <c r="A261" s="115">
        <f t="shared" si="5"/>
        <v>221</v>
      </c>
      <c r="B261" s="4" t="str">
        <f>December!$B$7</f>
        <v>December</v>
      </c>
      <c r="C261" s="114" t="str">
        <f>IF(December!$G$7="Input","From MRF",December!$G$7)</f>
        <v>2019-2020</v>
      </c>
      <c r="D261" s="14" t="str">
        <f>IF(December!B61="","From MRF",December!B61)</f>
        <v>From MRF</v>
      </c>
      <c r="E261" s="87">
        <f>December!I61</f>
        <v>0</v>
      </c>
      <c r="F261" s="87">
        <f>December!H61</f>
        <v>0</v>
      </c>
    </row>
    <row r="262" spans="1:6" s="85" customFormat="1" ht="12" x14ac:dyDescent="0.25">
      <c r="A262" s="115">
        <f t="shared" si="5"/>
        <v>222</v>
      </c>
      <c r="B262" s="4" t="str">
        <f>December!$B$7</f>
        <v>December</v>
      </c>
      <c r="C262" s="114" t="str">
        <f>IF(December!$G$7="Input","From MRF",December!$G$7)</f>
        <v>2019-2020</v>
      </c>
      <c r="D262" s="14" t="str">
        <f>IF(December!B62="","From MRF",December!B62)</f>
        <v>From MRF</v>
      </c>
      <c r="E262" s="87">
        <f>December!I62</f>
        <v>0</v>
      </c>
      <c r="F262" s="87">
        <f>December!H62</f>
        <v>0</v>
      </c>
    </row>
    <row r="263" spans="1:6" s="85" customFormat="1" ht="12" x14ac:dyDescent="0.25">
      <c r="A263" s="115">
        <f t="shared" si="5"/>
        <v>223</v>
      </c>
      <c r="B263" s="4" t="str">
        <f>December!$B$7</f>
        <v>December</v>
      </c>
      <c r="C263" s="114" t="str">
        <f>IF(December!$G$7="Input","From MRF",December!$G$7)</f>
        <v>2019-2020</v>
      </c>
      <c r="D263" s="14" t="str">
        <f>IF(December!B63="","From MRF",December!B63)</f>
        <v>From MRF</v>
      </c>
      <c r="E263" s="87">
        <f>December!I63</f>
        <v>0</v>
      </c>
      <c r="F263" s="87">
        <f>December!H63</f>
        <v>0</v>
      </c>
    </row>
    <row r="264" spans="1:6" s="85" customFormat="1" ht="12" x14ac:dyDescent="0.25">
      <c r="A264" s="115">
        <f t="shared" si="5"/>
        <v>224</v>
      </c>
      <c r="B264" s="4" t="str">
        <f>December!$B$7</f>
        <v>December</v>
      </c>
      <c r="C264" s="114" t="str">
        <f>IF(December!$G$7="Input","From MRF",December!$G$7)</f>
        <v>2019-2020</v>
      </c>
      <c r="D264" s="14" t="str">
        <f>IF(December!B64="","From MRF",December!B64)</f>
        <v>From MRF</v>
      </c>
      <c r="E264" s="87">
        <f>December!I64</f>
        <v>0</v>
      </c>
      <c r="F264" s="87">
        <f>December!H64</f>
        <v>0</v>
      </c>
    </row>
    <row r="265" spans="1:6" s="85" customFormat="1" ht="12" x14ac:dyDescent="0.25">
      <c r="A265" s="115">
        <f t="shared" si="5"/>
        <v>225</v>
      </c>
      <c r="B265" s="4" t="str">
        <f>December!$B$7</f>
        <v>December</v>
      </c>
      <c r="C265" s="114" t="str">
        <f>IF(December!$G$7="Input","From MRF",December!$G$7)</f>
        <v>2019-2020</v>
      </c>
      <c r="D265" s="14" t="str">
        <f>IF(December!B65="","From MRF",December!B65)</f>
        <v>From MRF</v>
      </c>
      <c r="E265" s="87">
        <f>December!I65</f>
        <v>0</v>
      </c>
      <c r="F265" s="87">
        <f>December!H65</f>
        <v>0</v>
      </c>
    </row>
    <row r="266" spans="1:6" s="85" customFormat="1" ht="12" x14ac:dyDescent="0.25">
      <c r="A266" s="115">
        <f t="shared" ref="A266:A315" si="6">SUM(A265)+1</f>
        <v>226</v>
      </c>
      <c r="B266" s="4" t="str">
        <f>January!$B$7</f>
        <v>January</v>
      </c>
      <c r="C266" s="114" t="str">
        <f>IF(January!$G$7="Input","From MRF",January!$G$7)</f>
        <v>2019-2020</v>
      </c>
      <c r="D266" s="14" t="str">
        <f>IF(January!B41="","From MRF",January!B41)</f>
        <v>From MRF</v>
      </c>
      <c r="E266" s="87">
        <f>January!I41</f>
        <v>0</v>
      </c>
      <c r="F266" s="87">
        <f>January!H41</f>
        <v>0</v>
      </c>
    </row>
    <row r="267" spans="1:6" s="85" customFormat="1" ht="12" x14ac:dyDescent="0.25">
      <c r="A267" s="115">
        <f t="shared" si="6"/>
        <v>227</v>
      </c>
      <c r="B267" s="4" t="str">
        <f>January!$B$7</f>
        <v>January</v>
      </c>
      <c r="C267" s="114" t="str">
        <f>IF(January!$G$7="Input","From MRF",January!$G$7)</f>
        <v>2019-2020</v>
      </c>
      <c r="D267" s="14" t="str">
        <f>IF(January!B42="","From MRF",January!B42)</f>
        <v>From MRF</v>
      </c>
      <c r="E267" s="87">
        <f>January!I42</f>
        <v>0</v>
      </c>
      <c r="F267" s="87">
        <f>January!H42</f>
        <v>0</v>
      </c>
    </row>
    <row r="268" spans="1:6" s="85" customFormat="1" ht="12" x14ac:dyDescent="0.25">
      <c r="A268" s="115">
        <f t="shared" si="6"/>
        <v>228</v>
      </c>
      <c r="B268" s="4" t="str">
        <f>January!$B$7</f>
        <v>January</v>
      </c>
      <c r="C268" s="114" t="str">
        <f>IF(January!$G$7="Input","From MRF",January!$G$7)</f>
        <v>2019-2020</v>
      </c>
      <c r="D268" s="14" t="str">
        <f>IF(January!B43="","From MRF",January!B43)</f>
        <v>From MRF</v>
      </c>
      <c r="E268" s="87">
        <f>January!I43</f>
        <v>0</v>
      </c>
      <c r="F268" s="87">
        <f>January!H43</f>
        <v>0</v>
      </c>
    </row>
    <row r="269" spans="1:6" s="85" customFormat="1" ht="12" x14ac:dyDescent="0.25">
      <c r="A269" s="115">
        <f t="shared" si="6"/>
        <v>229</v>
      </c>
      <c r="B269" s="4" t="str">
        <f>January!$B$7</f>
        <v>January</v>
      </c>
      <c r="C269" s="114" t="str">
        <f>IF(January!$G$7="Input","From MRF",January!$G$7)</f>
        <v>2019-2020</v>
      </c>
      <c r="D269" s="14" t="str">
        <f>IF(January!B44="","From MRF",January!B44)</f>
        <v>From MRF</v>
      </c>
      <c r="E269" s="87">
        <f>January!I44</f>
        <v>0</v>
      </c>
      <c r="F269" s="87">
        <f>January!H44</f>
        <v>0</v>
      </c>
    </row>
    <row r="270" spans="1:6" s="85" customFormat="1" ht="12" x14ac:dyDescent="0.25">
      <c r="A270" s="115">
        <f t="shared" si="6"/>
        <v>230</v>
      </c>
      <c r="B270" s="4" t="str">
        <f>January!$B$7</f>
        <v>January</v>
      </c>
      <c r="C270" s="114" t="str">
        <f>IF(January!$G$7="Input","From MRF",January!$G$7)</f>
        <v>2019-2020</v>
      </c>
      <c r="D270" s="14" t="str">
        <f>IF(January!B45="","From MRF",January!B45)</f>
        <v>From MRF</v>
      </c>
      <c r="E270" s="87">
        <f>January!I45</f>
        <v>0</v>
      </c>
      <c r="F270" s="87">
        <f>January!H45</f>
        <v>0</v>
      </c>
    </row>
    <row r="271" spans="1:6" s="85" customFormat="1" ht="12" x14ac:dyDescent="0.25">
      <c r="A271" s="115">
        <f t="shared" si="6"/>
        <v>231</v>
      </c>
      <c r="B271" s="4" t="str">
        <f>January!$B$7</f>
        <v>January</v>
      </c>
      <c r="C271" s="114" t="str">
        <f>IF(January!$G$7="Input","From MRF",January!$G$7)</f>
        <v>2019-2020</v>
      </c>
      <c r="D271" s="14" t="str">
        <f>IF(January!B46="","From MRF",January!B46)</f>
        <v>From MRF</v>
      </c>
      <c r="E271" s="87">
        <f>January!I46</f>
        <v>0</v>
      </c>
      <c r="F271" s="87">
        <f>January!H46</f>
        <v>0</v>
      </c>
    </row>
    <row r="272" spans="1:6" s="85" customFormat="1" ht="12" x14ac:dyDescent="0.25">
      <c r="A272" s="115">
        <f t="shared" si="6"/>
        <v>232</v>
      </c>
      <c r="B272" s="4" t="str">
        <f>January!$B$7</f>
        <v>January</v>
      </c>
      <c r="C272" s="114" t="str">
        <f>IF(January!$G$7="Input","From MRF",January!$G$7)</f>
        <v>2019-2020</v>
      </c>
      <c r="D272" s="14" t="str">
        <f>IF(January!B47="","From MRF",January!B47)</f>
        <v>From MRF</v>
      </c>
      <c r="E272" s="87">
        <f>January!I47</f>
        <v>0</v>
      </c>
      <c r="F272" s="87">
        <f>January!H47</f>
        <v>0</v>
      </c>
    </row>
    <row r="273" spans="1:6" s="85" customFormat="1" ht="12" x14ac:dyDescent="0.25">
      <c r="A273" s="115">
        <f t="shared" si="6"/>
        <v>233</v>
      </c>
      <c r="B273" s="4" t="str">
        <f>January!$B$7</f>
        <v>January</v>
      </c>
      <c r="C273" s="114" t="str">
        <f>IF(January!$G$7="Input","From MRF",January!$G$7)</f>
        <v>2019-2020</v>
      </c>
      <c r="D273" s="14" t="str">
        <f>IF(January!B48="","From MRF",January!B48)</f>
        <v>From MRF</v>
      </c>
      <c r="E273" s="87">
        <f>January!I48</f>
        <v>0</v>
      </c>
      <c r="F273" s="87">
        <f>January!H48</f>
        <v>0</v>
      </c>
    </row>
    <row r="274" spans="1:6" s="85" customFormat="1" ht="12" x14ac:dyDescent="0.25">
      <c r="A274" s="115">
        <f t="shared" si="6"/>
        <v>234</v>
      </c>
      <c r="B274" s="4" t="str">
        <f>January!$B$7</f>
        <v>January</v>
      </c>
      <c r="C274" s="114" t="str">
        <f>IF(January!$G$7="Input","From MRF",January!$G$7)</f>
        <v>2019-2020</v>
      </c>
      <c r="D274" s="14" t="str">
        <f>IF(January!B49="","From MRF",January!B49)</f>
        <v>From MRF</v>
      </c>
      <c r="E274" s="87">
        <f>January!I49</f>
        <v>0</v>
      </c>
      <c r="F274" s="87">
        <f>January!H49</f>
        <v>0</v>
      </c>
    </row>
    <row r="275" spans="1:6" s="85" customFormat="1" ht="12" x14ac:dyDescent="0.25">
      <c r="A275" s="115">
        <f t="shared" si="6"/>
        <v>235</v>
      </c>
      <c r="B275" s="4" t="str">
        <f>January!$B$7</f>
        <v>January</v>
      </c>
      <c r="C275" s="114" t="str">
        <f>IF(January!$G$7="Input","From MRF",January!$G$7)</f>
        <v>2019-2020</v>
      </c>
      <c r="D275" s="14" t="str">
        <f>IF(January!B50="","From MRF",January!B50)</f>
        <v>From MRF</v>
      </c>
      <c r="E275" s="87">
        <f>January!I50</f>
        <v>0</v>
      </c>
      <c r="F275" s="87">
        <f>January!H50</f>
        <v>0</v>
      </c>
    </row>
    <row r="276" spans="1:6" s="85" customFormat="1" ht="12" x14ac:dyDescent="0.25">
      <c r="A276" s="115">
        <f t="shared" si="6"/>
        <v>236</v>
      </c>
      <c r="B276" s="4" t="str">
        <f>January!$B$7</f>
        <v>January</v>
      </c>
      <c r="C276" s="114" t="str">
        <f>IF(January!$G$7="Input","From MRF",January!$G$7)</f>
        <v>2019-2020</v>
      </c>
      <c r="D276" s="14" t="str">
        <f>IF(January!B51="","From MRF",January!B51)</f>
        <v>From MRF</v>
      </c>
      <c r="E276" s="87">
        <f>January!I51</f>
        <v>0</v>
      </c>
      <c r="F276" s="87">
        <f>January!H51</f>
        <v>0</v>
      </c>
    </row>
    <row r="277" spans="1:6" s="85" customFormat="1" ht="12" x14ac:dyDescent="0.25">
      <c r="A277" s="115">
        <f t="shared" si="6"/>
        <v>237</v>
      </c>
      <c r="B277" s="4" t="str">
        <f>January!$B$7</f>
        <v>January</v>
      </c>
      <c r="C277" s="114" t="str">
        <f>IF(January!$G$7="Input","From MRF",January!$G$7)</f>
        <v>2019-2020</v>
      </c>
      <c r="D277" s="14" t="str">
        <f>IF(January!B52="","From MRF",January!B52)</f>
        <v>From MRF</v>
      </c>
      <c r="E277" s="87">
        <f>January!I52</f>
        <v>0</v>
      </c>
      <c r="F277" s="87">
        <f>January!H52</f>
        <v>0</v>
      </c>
    </row>
    <row r="278" spans="1:6" s="85" customFormat="1" ht="12" x14ac:dyDescent="0.25">
      <c r="A278" s="115">
        <f t="shared" si="6"/>
        <v>238</v>
      </c>
      <c r="B278" s="4" t="str">
        <f>January!$B$7</f>
        <v>January</v>
      </c>
      <c r="C278" s="114" t="str">
        <f>IF(January!$G$7="Input","From MRF",January!$G$7)</f>
        <v>2019-2020</v>
      </c>
      <c r="D278" s="14" t="str">
        <f>IF(January!B53="","From MRF",January!B53)</f>
        <v>From MRF</v>
      </c>
      <c r="E278" s="87">
        <f>January!I53</f>
        <v>0</v>
      </c>
      <c r="F278" s="87">
        <f>January!H53</f>
        <v>0</v>
      </c>
    </row>
    <row r="279" spans="1:6" s="85" customFormat="1" ht="12" x14ac:dyDescent="0.25">
      <c r="A279" s="115">
        <f t="shared" si="6"/>
        <v>239</v>
      </c>
      <c r="B279" s="4" t="str">
        <f>January!$B$7</f>
        <v>January</v>
      </c>
      <c r="C279" s="114" t="str">
        <f>IF(January!$G$7="Input","From MRF",January!$G$7)</f>
        <v>2019-2020</v>
      </c>
      <c r="D279" s="14" t="str">
        <f>IF(January!B54="","From MRF",January!B54)</f>
        <v>From MRF</v>
      </c>
      <c r="E279" s="87">
        <f>January!I54</f>
        <v>0</v>
      </c>
      <c r="F279" s="87">
        <f>January!H54</f>
        <v>0</v>
      </c>
    </row>
    <row r="280" spans="1:6" s="85" customFormat="1" ht="12" x14ac:dyDescent="0.25">
      <c r="A280" s="115">
        <f t="shared" si="6"/>
        <v>240</v>
      </c>
      <c r="B280" s="4" t="str">
        <f>January!$B$7</f>
        <v>January</v>
      </c>
      <c r="C280" s="114" t="str">
        <f>IF(January!$G$7="Input","From MRF",January!$G$7)</f>
        <v>2019-2020</v>
      </c>
      <c r="D280" s="14" t="str">
        <f>IF(January!B55="","From MRF",January!B55)</f>
        <v>From MRF</v>
      </c>
      <c r="E280" s="87">
        <f>January!I55</f>
        <v>0</v>
      </c>
      <c r="F280" s="87">
        <f>January!H55</f>
        <v>0</v>
      </c>
    </row>
    <row r="281" spans="1:6" s="85" customFormat="1" ht="12" x14ac:dyDescent="0.25">
      <c r="A281" s="115">
        <f t="shared" si="6"/>
        <v>241</v>
      </c>
      <c r="B281" s="4" t="str">
        <f>January!$B$7</f>
        <v>January</v>
      </c>
      <c r="C281" s="114" t="str">
        <f>IF(January!$G$7="Input","From MRF",January!$G$7)</f>
        <v>2019-2020</v>
      </c>
      <c r="D281" s="14" t="str">
        <f>IF(January!B56="","From MRF",January!B56)</f>
        <v>From MRF</v>
      </c>
      <c r="E281" s="87">
        <f>January!I56</f>
        <v>0</v>
      </c>
      <c r="F281" s="87">
        <f>January!H56</f>
        <v>0</v>
      </c>
    </row>
    <row r="282" spans="1:6" s="85" customFormat="1" ht="12" x14ac:dyDescent="0.25">
      <c r="A282" s="115">
        <f t="shared" si="6"/>
        <v>242</v>
      </c>
      <c r="B282" s="4" t="str">
        <f>January!$B$7</f>
        <v>January</v>
      </c>
      <c r="C282" s="114" t="str">
        <f>IF(January!$G$7="Input","From MRF",January!$G$7)</f>
        <v>2019-2020</v>
      </c>
      <c r="D282" s="14" t="str">
        <f>IF(January!B57="","From MRF",January!B57)</f>
        <v>From MRF</v>
      </c>
      <c r="E282" s="87">
        <f>January!I57</f>
        <v>0</v>
      </c>
      <c r="F282" s="87">
        <f>January!H57</f>
        <v>0</v>
      </c>
    </row>
    <row r="283" spans="1:6" s="85" customFormat="1" ht="12" x14ac:dyDescent="0.25">
      <c r="A283" s="115">
        <f t="shared" si="6"/>
        <v>243</v>
      </c>
      <c r="B283" s="4" t="str">
        <f>January!$B$7</f>
        <v>January</v>
      </c>
      <c r="C283" s="114" t="str">
        <f>IF(January!$G$7="Input","From MRF",January!$G$7)</f>
        <v>2019-2020</v>
      </c>
      <c r="D283" s="14" t="str">
        <f>IF(January!B58="","From MRF",January!B58)</f>
        <v>From MRF</v>
      </c>
      <c r="E283" s="87">
        <f>January!I58</f>
        <v>0</v>
      </c>
      <c r="F283" s="87">
        <f>January!H58</f>
        <v>0</v>
      </c>
    </row>
    <row r="284" spans="1:6" s="85" customFormat="1" ht="12" x14ac:dyDescent="0.25">
      <c r="A284" s="115">
        <f t="shared" si="6"/>
        <v>244</v>
      </c>
      <c r="B284" s="4" t="str">
        <f>January!$B$7</f>
        <v>January</v>
      </c>
      <c r="C284" s="114" t="str">
        <f>IF(January!$G$7="Input","From MRF",January!$G$7)</f>
        <v>2019-2020</v>
      </c>
      <c r="D284" s="14" t="str">
        <f>IF(January!B59="","From MRF",January!B59)</f>
        <v>From MRF</v>
      </c>
      <c r="E284" s="87">
        <f>January!I59</f>
        <v>0</v>
      </c>
      <c r="F284" s="87">
        <f>January!H59</f>
        <v>0</v>
      </c>
    </row>
    <row r="285" spans="1:6" s="85" customFormat="1" ht="12" x14ac:dyDescent="0.25">
      <c r="A285" s="115">
        <f t="shared" si="6"/>
        <v>245</v>
      </c>
      <c r="B285" s="4" t="str">
        <f>January!$B$7</f>
        <v>January</v>
      </c>
      <c r="C285" s="114" t="str">
        <f>IF(January!$G$7="Input","From MRF",January!$G$7)</f>
        <v>2019-2020</v>
      </c>
      <c r="D285" s="14" t="str">
        <f>IF(January!B60="","From MRF",January!B60)</f>
        <v>From MRF</v>
      </c>
      <c r="E285" s="87">
        <f>January!I60</f>
        <v>0</v>
      </c>
      <c r="F285" s="87">
        <f>January!H60</f>
        <v>0</v>
      </c>
    </row>
    <row r="286" spans="1:6" s="85" customFormat="1" ht="12" x14ac:dyDescent="0.25">
      <c r="A286" s="115">
        <f t="shared" si="6"/>
        <v>246</v>
      </c>
      <c r="B286" s="4" t="str">
        <f>January!$B$7</f>
        <v>January</v>
      </c>
      <c r="C286" s="114" t="str">
        <f>IF(January!$G$7="Input","From MRF",January!$G$7)</f>
        <v>2019-2020</v>
      </c>
      <c r="D286" s="14" t="str">
        <f>IF(January!B61="","From MRF",January!B61)</f>
        <v>From MRF</v>
      </c>
      <c r="E286" s="87">
        <f>January!I61</f>
        <v>0</v>
      </c>
      <c r="F286" s="87">
        <f>January!H61</f>
        <v>0</v>
      </c>
    </row>
    <row r="287" spans="1:6" s="85" customFormat="1" ht="12" x14ac:dyDescent="0.25">
      <c r="A287" s="115">
        <f t="shared" si="6"/>
        <v>247</v>
      </c>
      <c r="B287" s="4" t="str">
        <f>January!$B$7</f>
        <v>January</v>
      </c>
      <c r="C287" s="114" t="str">
        <f>IF(January!$G$7="Input","From MRF",January!$G$7)</f>
        <v>2019-2020</v>
      </c>
      <c r="D287" s="14" t="str">
        <f>IF(January!B62="","From MRF",January!B62)</f>
        <v>From MRF</v>
      </c>
      <c r="E287" s="87">
        <f>January!I62</f>
        <v>0</v>
      </c>
      <c r="F287" s="87">
        <f>January!H62</f>
        <v>0</v>
      </c>
    </row>
    <row r="288" spans="1:6" s="85" customFormat="1" ht="12" x14ac:dyDescent="0.25">
      <c r="A288" s="115">
        <f t="shared" si="6"/>
        <v>248</v>
      </c>
      <c r="B288" s="4" t="str">
        <f>January!$B$7</f>
        <v>January</v>
      </c>
      <c r="C288" s="114" t="str">
        <f>IF(January!$G$7="Input","From MRF",January!$G$7)</f>
        <v>2019-2020</v>
      </c>
      <c r="D288" s="14" t="str">
        <f>IF(January!B63="","From MRF",January!B63)</f>
        <v>From MRF</v>
      </c>
      <c r="E288" s="87">
        <f>January!I63</f>
        <v>0</v>
      </c>
      <c r="F288" s="87">
        <f>January!H63</f>
        <v>0</v>
      </c>
    </row>
    <row r="289" spans="1:6" s="85" customFormat="1" ht="12" x14ac:dyDescent="0.25">
      <c r="A289" s="115">
        <f t="shared" si="6"/>
        <v>249</v>
      </c>
      <c r="B289" s="4" t="str">
        <f>January!$B$7</f>
        <v>January</v>
      </c>
      <c r="C289" s="114" t="str">
        <f>IF(January!$G$7="Input","From MRF",January!$G$7)</f>
        <v>2019-2020</v>
      </c>
      <c r="D289" s="14" t="str">
        <f>IF(January!B64="","From MRF",January!B64)</f>
        <v>From MRF</v>
      </c>
      <c r="E289" s="87">
        <f>January!I64</f>
        <v>0</v>
      </c>
      <c r="F289" s="87">
        <f>January!H64</f>
        <v>0</v>
      </c>
    </row>
    <row r="290" spans="1:6" s="85" customFormat="1" ht="12" x14ac:dyDescent="0.25">
      <c r="A290" s="115">
        <f t="shared" si="6"/>
        <v>250</v>
      </c>
      <c r="B290" s="4" t="str">
        <f>January!$B$7</f>
        <v>January</v>
      </c>
      <c r="C290" s="114" t="str">
        <f>IF(January!$G$7="Input","From MRF",January!$G$7)</f>
        <v>2019-2020</v>
      </c>
      <c r="D290" s="14" t="str">
        <f>IF(January!B65="","From MRF",January!B65)</f>
        <v>From MRF</v>
      </c>
      <c r="E290" s="87">
        <f>January!I65</f>
        <v>0</v>
      </c>
      <c r="F290" s="87">
        <f>January!H65</f>
        <v>0</v>
      </c>
    </row>
    <row r="291" spans="1:6" s="85" customFormat="1" ht="12" x14ac:dyDescent="0.25">
      <c r="A291" s="115">
        <f t="shared" si="6"/>
        <v>251</v>
      </c>
      <c r="B291" s="4" t="str">
        <f>February!$B$7</f>
        <v>February</v>
      </c>
      <c r="C291" s="114" t="str">
        <f>IF(February!$G$7="Input","From MRF",February!$G$7)</f>
        <v>2019-2020</v>
      </c>
      <c r="D291" s="14" t="str">
        <f>IF(February!B41="","From MRF",February!B41)</f>
        <v>From MRF</v>
      </c>
      <c r="E291" s="87">
        <f>February!I41</f>
        <v>0</v>
      </c>
      <c r="F291" s="87">
        <f>February!H41</f>
        <v>0</v>
      </c>
    </row>
    <row r="292" spans="1:6" s="85" customFormat="1" ht="12" x14ac:dyDescent="0.25">
      <c r="A292" s="115">
        <f t="shared" si="6"/>
        <v>252</v>
      </c>
      <c r="B292" s="4" t="str">
        <f>February!$B$7</f>
        <v>February</v>
      </c>
      <c r="C292" s="114" t="str">
        <f>IF(February!$G$7="Input","From MRF",February!$G$7)</f>
        <v>2019-2020</v>
      </c>
      <c r="D292" s="14" t="str">
        <f>IF(February!B42="","From MRF",February!B42)</f>
        <v>From MRF</v>
      </c>
      <c r="E292" s="87">
        <f>February!I42</f>
        <v>0</v>
      </c>
      <c r="F292" s="87">
        <f>February!H42</f>
        <v>0</v>
      </c>
    </row>
    <row r="293" spans="1:6" s="85" customFormat="1" ht="12" x14ac:dyDescent="0.25">
      <c r="A293" s="115">
        <f t="shared" si="6"/>
        <v>253</v>
      </c>
      <c r="B293" s="4" t="str">
        <f>February!$B$7</f>
        <v>February</v>
      </c>
      <c r="C293" s="114" t="str">
        <f>IF(February!$G$7="Input","From MRF",February!$G$7)</f>
        <v>2019-2020</v>
      </c>
      <c r="D293" s="14" t="str">
        <f>IF(February!B43="","From MRF",February!B43)</f>
        <v>From MRF</v>
      </c>
      <c r="E293" s="87">
        <f>February!I43</f>
        <v>0</v>
      </c>
      <c r="F293" s="87">
        <f>February!H43</f>
        <v>0</v>
      </c>
    </row>
    <row r="294" spans="1:6" s="85" customFormat="1" ht="12" x14ac:dyDescent="0.25">
      <c r="A294" s="115">
        <f t="shared" si="6"/>
        <v>254</v>
      </c>
      <c r="B294" s="4" t="str">
        <f>February!$B$7</f>
        <v>February</v>
      </c>
      <c r="C294" s="114" t="str">
        <f>IF(February!$G$7="Input","From MRF",February!$G$7)</f>
        <v>2019-2020</v>
      </c>
      <c r="D294" s="14" t="str">
        <f>IF(February!B44="","From MRF",February!B44)</f>
        <v>From MRF</v>
      </c>
      <c r="E294" s="87">
        <f>February!I44</f>
        <v>0</v>
      </c>
      <c r="F294" s="87">
        <f>February!H44</f>
        <v>0</v>
      </c>
    </row>
    <row r="295" spans="1:6" s="85" customFormat="1" ht="12" x14ac:dyDescent="0.25">
      <c r="A295" s="115">
        <f t="shared" si="6"/>
        <v>255</v>
      </c>
      <c r="B295" s="4" t="str">
        <f>February!$B$7</f>
        <v>February</v>
      </c>
      <c r="C295" s="114" t="str">
        <f>IF(February!$G$7="Input","From MRF",February!$G$7)</f>
        <v>2019-2020</v>
      </c>
      <c r="D295" s="14" t="str">
        <f>IF(February!B45="","From MRF",February!B45)</f>
        <v>From MRF</v>
      </c>
      <c r="E295" s="87">
        <f>February!I45</f>
        <v>0</v>
      </c>
      <c r="F295" s="87">
        <f>February!H45</f>
        <v>0</v>
      </c>
    </row>
    <row r="296" spans="1:6" s="85" customFormat="1" ht="12" x14ac:dyDescent="0.25">
      <c r="A296" s="115">
        <f t="shared" si="6"/>
        <v>256</v>
      </c>
      <c r="B296" s="4" t="str">
        <f>February!$B$7</f>
        <v>February</v>
      </c>
      <c r="C296" s="114" t="str">
        <f>IF(February!$G$7="Input","From MRF",February!$G$7)</f>
        <v>2019-2020</v>
      </c>
      <c r="D296" s="14" t="str">
        <f>IF(February!B46="","From MRF",February!B46)</f>
        <v>From MRF</v>
      </c>
      <c r="E296" s="87">
        <f>February!I46</f>
        <v>0</v>
      </c>
      <c r="F296" s="87">
        <f>February!H46</f>
        <v>0</v>
      </c>
    </row>
    <row r="297" spans="1:6" s="85" customFormat="1" ht="12" x14ac:dyDescent="0.25">
      <c r="A297" s="115">
        <f t="shared" si="6"/>
        <v>257</v>
      </c>
      <c r="B297" s="4" t="str">
        <f>February!$B$7</f>
        <v>February</v>
      </c>
      <c r="C297" s="114" t="str">
        <f>IF(February!$G$7="Input","From MRF",February!$G$7)</f>
        <v>2019-2020</v>
      </c>
      <c r="D297" s="14" t="str">
        <f>IF(February!B47="","From MRF",February!B47)</f>
        <v>From MRF</v>
      </c>
      <c r="E297" s="87">
        <f>February!I47</f>
        <v>0</v>
      </c>
      <c r="F297" s="87">
        <f>February!H47</f>
        <v>0</v>
      </c>
    </row>
    <row r="298" spans="1:6" s="85" customFormat="1" ht="12" x14ac:dyDescent="0.25">
      <c r="A298" s="115">
        <f t="shared" si="6"/>
        <v>258</v>
      </c>
      <c r="B298" s="4" t="str">
        <f>February!$B$7</f>
        <v>February</v>
      </c>
      <c r="C298" s="114" t="str">
        <f>IF(February!$G$7="Input","From MRF",February!$G$7)</f>
        <v>2019-2020</v>
      </c>
      <c r="D298" s="14" t="str">
        <f>IF(February!B48="","From MRF",February!B48)</f>
        <v>From MRF</v>
      </c>
      <c r="E298" s="87">
        <f>February!I48</f>
        <v>0</v>
      </c>
      <c r="F298" s="87">
        <f>February!H48</f>
        <v>0</v>
      </c>
    </row>
    <row r="299" spans="1:6" s="85" customFormat="1" ht="12" x14ac:dyDescent="0.25">
      <c r="A299" s="115">
        <f t="shared" si="6"/>
        <v>259</v>
      </c>
      <c r="B299" s="4" t="str">
        <f>February!$B$7</f>
        <v>February</v>
      </c>
      <c r="C299" s="114" t="str">
        <f>IF(February!$G$7="Input","From MRF",February!$G$7)</f>
        <v>2019-2020</v>
      </c>
      <c r="D299" s="14" t="str">
        <f>IF(February!B49="","From MRF",February!B49)</f>
        <v>From MRF</v>
      </c>
      <c r="E299" s="87">
        <f>February!I49</f>
        <v>0</v>
      </c>
      <c r="F299" s="87">
        <f>February!H49</f>
        <v>0</v>
      </c>
    </row>
    <row r="300" spans="1:6" s="85" customFormat="1" ht="12" x14ac:dyDescent="0.25">
      <c r="A300" s="115">
        <f t="shared" si="6"/>
        <v>260</v>
      </c>
      <c r="B300" s="4" t="str">
        <f>February!$B$7</f>
        <v>February</v>
      </c>
      <c r="C300" s="114" t="str">
        <f>IF(February!$G$7="Input","From MRF",February!$G$7)</f>
        <v>2019-2020</v>
      </c>
      <c r="D300" s="14" t="str">
        <f>IF(February!B50="","From MRF",February!B50)</f>
        <v>From MRF</v>
      </c>
      <c r="E300" s="87">
        <f>February!I50</f>
        <v>0</v>
      </c>
      <c r="F300" s="87">
        <f>February!H50</f>
        <v>0</v>
      </c>
    </row>
    <row r="301" spans="1:6" s="85" customFormat="1" ht="12" x14ac:dyDescent="0.25">
      <c r="A301" s="115">
        <f t="shared" si="6"/>
        <v>261</v>
      </c>
      <c r="B301" s="4" t="str">
        <f>February!$B$7</f>
        <v>February</v>
      </c>
      <c r="C301" s="114" t="str">
        <f>IF(February!$G$7="Input","From MRF",February!$G$7)</f>
        <v>2019-2020</v>
      </c>
      <c r="D301" s="14" t="str">
        <f>IF(February!B51="","From MRF",February!B51)</f>
        <v>From MRF</v>
      </c>
      <c r="E301" s="87">
        <f>February!I51</f>
        <v>0</v>
      </c>
      <c r="F301" s="87">
        <f>February!H51</f>
        <v>0</v>
      </c>
    </row>
    <row r="302" spans="1:6" s="85" customFormat="1" ht="12" x14ac:dyDescent="0.25">
      <c r="A302" s="115">
        <f t="shared" si="6"/>
        <v>262</v>
      </c>
      <c r="B302" s="4" t="str">
        <f>February!$B$7</f>
        <v>February</v>
      </c>
      <c r="C302" s="114" t="str">
        <f>IF(February!$G$7="Input","From MRF",February!$G$7)</f>
        <v>2019-2020</v>
      </c>
      <c r="D302" s="14" t="str">
        <f>IF(February!B52="","From MRF",February!B52)</f>
        <v>From MRF</v>
      </c>
      <c r="E302" s="87">
        <f>February!I52</f>
        <v>0</v>
      </c>
      <c r="F302" s="87">
        <f>February!H52</f>
        <v>0</v>
      </c>
    </row>
    <row r="303" spans="1:6" s="85" customFormat="1" ht="12" x14ac:dyDescent="0.25">
      <c r="A303" s="115">
        <f t="shared" si="6"/>
        <v>263</v>
      </c>
      <c r="B303" s="4" t="str">
        <f>February!$B$7</f>
        <v>February</v>
      </c>
      <c r="C303" s="114" t="str">
        <f>IF(February!$G$7="Input","From MRF",February!$G$7)</f>
        <v>2019-2020</v>
      </c>
      <c r="D303" s="14" t="str">
        <f>IF(February!B53="","From MRF",February!B53)</f>
        <v>From MRF</v>
      </c>
      <c r="E303" s="87">
        <f>February!I53</f>
        <v>0</v>
      </c>
      <c r="F303" s="87">
        <f>February!H53</f>
        <v>0</v>
      </c>
    </row>
    <row r="304" spans="1:6" s="85" customFormat="1" ht="12" x14ac:dyDescent="0.25">
      <c r="A304" s="115">
        <f t="shared" si="6"/>
        <v>264</v>
      </c>
      <c r="B304" s="4" t="str">
        <f>February!$B$7</f>
        <v>February</v>
      </c>
      <c r="C304" s="114" t="str">
        <f>IF(February!$G$7="Input","From MRF",February!$G$7)</f>
        <v>2019-2020</v>
      </c>
      <c r="D304" s="14" t="str">
        <f>IF(February!B54="","From MRF",February!B54)</f>
        <v>From MRF</v>
      </c>
      <c r="E304" s="87">
        <f>February!I54</f>
        <v>0</v>
      </c>
      <c r="F304" s="87">
        <f>February!H54</f>
        <v>0</v>
      </c>
    </row>
    <row r="305" spans="1:6" s="85" customFormat="1" ht="12" x14ac:dyDescent="0.25">
      <c r="A305" s="115">
        <f t="shared" si="6"/>
        <v>265</v>
      </c>
      <c r="B305" s="4" t="str">
        <f>February!$B$7</f>
        <v>February</v>
      </c>
      <c r="C305" s="114" t="str">
        <f>IF(February!$G$7="Input","From MRF",February!$G$7)</f>
        <v>2019-2020</v>
      </c>
      <c r="D305" s="14" t="str">
        <f>IF(February!B55="","From MRF",February!B55)</f>
        <v>From MRF</v>
      </c>
      <c r="E305" s="87">
        <f>February!I55</f>
        <v>0</v>
      </c>
      <c r="F305" s="87">
        <f>February!H55</f>
        <v>0</v>
      </c>
    </row>
    <row r="306" spans="1:6" s="85" customFormat="1" ht="12" x14ac:dyDescent="0.25">
      <c r="A306" s="115">
        <f t="shared" si="6"/>
        <v>266</v>
      </c>
      <c r="B306" s="4" t="str">
        <f>February!$B$7</f>
        <v>February</v>
      </c>
      <c r="C306" s="114" t="str">
        <f>IF(February!$G$7="Input","From MRF",February!$G$7)</f>
        <v>2019-2020</v>
      </c>
      <c r="D306" s="14" t="str">
        <f>IF(February!B56="","From MRF",February!B56)</f>
        <v>From MRF</v>
      </c>
      <c r="E306" s="87">
        <f>February!I56</f>
        <v>0</v>
      </c>
      <c r="F306" s="87">
        <f>February!H56</f>
        <v>0</v>
      </c>
    </row>
    <row r="307" spans="1:6" s="85" customFormat="1" ht="12" x14ac:dyDescent="0.25">
      <c r="A307" s="115">
        <f t="shared" si="6"/>
        <v>267</v>
      </c>
      <c r="B307" s="4" t="str">
        <f>February!$B$7</f>
        <v>February</v>
      </c>
      <c r="C307" s="114" t="str">
        <f>IF(February!$G$7="Input","From MRF",February!$G$7)</f>
        <v>2019-2020</v>
      </c>
      <c r="D307" s="14" t="str">
        <f>IF(February!B57="","From MRF",February!B57)</f>
        <v>From MRF</v>
      </c>
      <c r="E307" s="87">
        <f>February!I57</f>
        <v>0</v>
      </c>
      <c r="F307" s="87">
        <f>February!H57</f>
        <v>0</v>
      </c>
    </row>
    <row r="308" spans="1:6" s="85" customFormat="1" ht="12" x14ac:dyDescent="0.25">
      <c r="A308" s="115">
        <f t="shared" si="6"/>
        <v>268</v>
      </c>
      <c r="B308" s="4" t="str">
        <f>February!$B$7</f>
        <v>February</v>
      </c>
      <c r="C308" s="114" t="str">
        <f>IF(February!$G$7="Input","From MRF",February!$G$7)</f>
        <v>2019-2020</v>
      </c>
      <c r="D308" s="14" t="str">
        <f>IF(February!B58="","From MRF",February!B58)</f>
        <v>From MRF</v>
      </c>
      <c r="E308" s="87">
        <f>February!I58</f>
        <v>0</v>
      </c>
      <c r="F308" s="87">
        <f>February!H58</f>
        <v>0</v>
      </c>
    </row>
    <row r="309" spans="1:6" s="85" customFormat="1" ht="12" x14ac:dyDescent="0.25">
      <c r="A309" s="115">
        <f t="shared" si="6"/>
        <v>269</v>
      </c>
      <c r="B309" s="4" t="str">
        <f>February!$B$7</f>
        <v>February</v>
      </c>
      <c r="C309" s="114" t="str">
        <f>IF(February!$G$7="Input","From MRF",February!$G$7)</f>
        <v>2019-2020</v>
      </c>
      <c r="D309" s="14" t="str">
        <f>IF(February!B59="","From MRF",February!B59)</f>
        <v>From MRF</v>
      </c>
      <c r="E309" s="87">
        <f>February!I59</f>
        <v>0</v>
      </c>
      <c r="F309" s="87">
        <f>February!H59</f>
        <v>0</v>
      </c>
    </row>
    <row r="310" spans="1:6" s="85" customFormat="1" ht="12" x14ac:dyDescent="0.25">
      <c r="A310" s="115">
        <f t="shared" si="6"/>
        <v>270</v>
      </c>
      <c r="B310" s="4" t="str">
        <f>February!$B$7</f>
        <v>February</v>
      </c>
      <c r="C310" s="114" t="str">
        <f>IF(February!$G$7="Input","From MRF",February!$G$7)</f>
        <v>2019-2020</v>
      </c>
      <c r="D310" s="14" t="str">
        <f>IF(February!B60="","From MRF",February!B60)</f>
        <v>From MRF</v>
      </c>
      <c r="E310" s="87">
        <f>February!I60</f>
        <v>0</v>
      </c>
      <c r="F310" s="87">
        <f>February!H60</f>
        <v>0</v>
      </c>
    </row>
    <row r="311" spans="1:6" s="85" customFormat="1" ht="12" x14ac:dyDescent="0.25">
      <c r="A311" s="115">
        <f t="shared" si="6"/>
        <v>271</v>
      </c>
      <c r="B311" s="4" t="str">
        <f>February!$B$7</f>
        <v>February</v>
      </c>
      <c r="C311" s="114" t="str">
        <f>IF(February!$G$7="Input","From MRF",February!$G$7)</f>
        <v>2019-2020</v>
      </c>
      <c r="D311" s="14" t="str">
        <f>IF(February!B61="","From MRF",February!B61)</f>
        <v>From MRF</v>
      </c>
      <c r="E311" s="87">
        <f>February!I61</f>
        <v>0</v>
      </c>
      <c r="F311" s="87">
        <f>February!H61</f>
        <v>0</v>
      </c>
    </row>
    <row r="312" spans="1:6" s="85" customFormat="1" ht="12" x14ac:dyDescent="0.25">
      <c r="A312" s="115">
        <f t="shared" si="6"/>
        <v>272</v>
      </c>
      <c r="B312" s="4" t="str">
        <f>February!$B$7</f>
        <v>February</v>
      </c>
      <c r="C312" s="114" t="str">
        <f>IF(February!$G$7="Input","From MRF",February!$G$7)</f>
        <v>2019-2020</v>
      </c>
      <c r="D312" s="14" t="str">
        <f>IF(February!B62="","From MRF",February!B62)</f>
        <v>From MRF</v>
      </c>
      <c r="E312" s="87">
        <f>February!I62</f>
        <v>0</v>
      </c>
      <c r="F312" s="87">
        <f>February!H62</f>
        <v>0</v>
      </c>
    </row>
    <row r="313" spans="1:6" s="85" customFormat="1" ht="12" x14ac:dyDescent="0.25">
      <c r="A313" s="115">
        <f t="shared" si="6"/>
        <v>273</v>
      </c>
      <c r="B313" s="4" t="str">
        <f>February!$B$7</f>
        <v>February</v>
      </c>
      <c r="C313" s="114" t="str">
        <f>IF(February!$G$7="Input","From MRF",February!$G$7)</f>
        <v>2019-2020</v>
      </c>
      <c r="D313" s="14" t="str">
        <f>IF(February!B63="","From MRF",February!B63)</f>
        <v>From MRF</v>
      </c>
      <c r="E313" s="87">
        <f>February!I63</f>
        <v>0</v>
      </c>
      <c r="F313" s="87">
        <f>February!H63</f>
        <v>0</v>
      </c>
    </row>
    <row r="314" spans="1:6" s="85" customFormat="1" ht="12" x14ac:dyDescent="0.25">
      <c r="A314" s="115">
        <f t="shared" si="6"/>
        <v>274</v>
      </c>
      <c r="B314" s="4" t="str">
        <f>February!$B$7</f>
        <v>February</v>
      </c>
      <c r="C314" s="114" t="str">
        <f>IF(February!$G$7="Input","From MRF",February!$G$7)</f>
        <v>2019-2020</v>
      </c>
      <c r="D314" s="14" t="str">
        <f>IF(February!B64="","From MRF",February!B64)</f>
        <v>From MRF</v>
      </c>
      <c r="E314" s="87">
        <f>February!I64</f>
        <v>0</v>
      </c>
      <c r="F314" s="87">
        <f>February!H64</f>
        <v>0</v>
      </c>
    </row>
    <row r="315" spans="1:6" s="85" customFormat="1" ht="12" x14ac:dyDescent="0.25">
      <c r="A315" s="115">
        <f t="shared" si="6"/>
        <v>275</v>
      </c>
      <c r="B315" s="4" t="str">
        <f>February!$B$7</f>
        <v>February</v>
      </c>
      <c r="C315" s="114" t="str">
        <f>IF(February!$G$7="Input","From MRF",February!$G$7)</f>
        <v>2019-2020</v>
      </c>
      <c r="D315" s="14" t="str">
        <f>IF(February!B65="","From MRF",February!B65)</f>
        <v>From MRF</v>
      </c>
      <c r="E315" s="87">
        <f>February!I65</f>
        <v>0</v>
      </c>
      <c r="F315" s="87">
        <f>February!H65</f>
        <v>0</v>
      </c>
    </row>
    <row r="316" spans="1:6" s="85" customFormat="1" ht="12" x14ac:dyDescent="0.25">
      <c r="A316" s="115">
        <f t="shared" ref="A316:A340" si="7">SUM(A315)+1</f>
        <v>276</v>
      </c>
      <c r="B316" s="4" t="str">
        <f>March!$B$7</f>
        <v>March</v>
      </c>
      <c r="C316" s="114" t="str">
        <f>IF(March!$G$7="Input","From MRF",March!$G$7)</f>
        <v>2019-2020</v>
      </c>
      <c r="D316" s="14" t="str">
        <f>IF(March!B41="","From MRF",March!B41)</f>
        <v>From MRF</v>
      </c>
      <c r="E316" s="87">
        <f>March!I41</f>
        <v>0</v>
      </c>
      <c r="F316" s="87">
        <f>March!H41</f>
        <v>0</v>
      </c>
    </row>
    <row r="317" spans="1:6" s="85" customFormat="1" ht="12" x14ac:dyDescent="0.25">
      <c r="A317" s="115">
        <f t="shared" si="7"/>
        <v>277</v>
      </c>
      <c r="B317" s="4" t="str">
        <f>March!$B$7</f>
        <v>March</v>
      </c>
      <c r="C317" s="114" t="str">
        <f>IF(March!$G$7="Input","From MRF",March!$G$7)</f>
        <v>2019-2020</v>
      </c>
      <c r="D317" s="14" t="str">
        <f>IF(March!B42="","From MRF",March!B42)</f>
        <v>From MRF</v>
      </c>
      <c r="E317" s="87">
        <f>March!I42</f>
        <v>0</v>
      </c>
      <c r="F317" s="87">
        <f>March!H42</f>
        <v>0</v>
      </c>
    </row>
    <row r="318" spans="1:6" s="85" customFormat="1" ht="12" x14ac:dyDescent="0.25">
      <c r="A318" s="115">
        <f t="shared" si="7"/>
        <v>278</v>
      </c>
      <c r="B318" s="4" t="str">
        <f>March!$B$7</f>
        <v>March</v>
      </c>
      <c r="C318" s="114" t="str">
        <f>IF(March!$G$7="Input","From MRF",March!$G$7)</f>
        <v>2019-2020</v>
      </c>
      <c r="D318" s="14" t="str">
        <f>IF(March!B43="","From MRF",March!B43)</f>
        <v>From MRF</v>
      </c>
      <c r="E318" s="87">
        <f>March!I43</f>
        <v>0</v>
      </c>
      <c r="F318" s="87">
        <f>March!H43</f>
        <v>0</v>
      </c>
    </row>
    <row r="319" spans="1:6" s="85" customFormat="1" ht="12" x14ac:dyDescent="0.25">
      <c r="A319" s="115">
        <f t="shared" si="7"/>
        <v>279</v>
      </c>
      <c r="B319" s="4" t="str">
        <f>March!$B$7</f>
        <v>March</v>
      </c>
      <c r="C319" s="114" t="str">
        <f>IF(March!$G$7="Input","From MRF",March!$G$7)</f>
        <v>2019-2020</v>
      </c>
      <c r="D319" s="14" t="str">
        <f>IF(March!B44="","From MRF",March!B44)</f>
        <v>From MRF</v>
      </c>
      <c r="E319" s="87">
        <f>March!I44</f>
        <v>0</v>
      </c>
      <c r="F319" s="87">
        <f>March!H44</f>
        <v>0</v>
      </c>
    </row>
    <row r="320" spans="1:6" s="85" customFormat="1" ht="12" x14ac:dyDescent="0.25">
      <c r="A320" s="115">
        <f t="shared" si="7"/>
        <v>280</v>
      </c>
      <c r="B320" s="4" t="str">
        <f>March!$B$7</f>
        <v>March</v>
      </c>
      <c r="C320" s="114" t="str">
        <f>IF(March!$G$7="Input","From MRF",March!$G$7)</f>
        <v>2019-2020</v>
      </c>
      <c r="D320" s="14" t="str">
        <f>IF(March!B45="","From MRF",March!B45)</f>
        <v>From MRF</v>
      </c>
      <c r="E320" s="87">
        <f>March!I45</f>
        <v>0</v>
      </c>
      <c r="F320" s="87">
        <f>March!H45</f>
        <v>0</v>
      </c>
    </row>
    <row r="321" spans="1:6" s="85" customFormat="1" ht="12" x14ac:dyDescent="0.25">
      <c r="A321" s="115">
        <f t="shared" si="7"/>
        <v>281</v>
      </c>
      <c r="B321" s="4" t="str">
        <f>March!$B$7</f>
        <v>March</v>
      </c>
      <c r="C321" s="114" t="str">
        <f>IF(March!$G$7="Input","From MRF",March!$G$7)</f>
        <v>2019-2020</v>
      </c>
      <c r="D321" s="14" t="str">
        <f>IF(March!B46="","From MRF",March!B46)</f>
        <v>From MRF</v>
      </c>
      <c r="E321" s="87">
        <f>March!I46</f>
        <v>0</v>
      </c>
      <c r="F321" s="87">
        <f>March!H46</f>
        <v>0</v>
      </c>
    </row>
    <row r="322" spans="1:6" s="85" customFormat="1" ht="12" x14ac:dyDescent="0.25">
      <c r="A322" s="115">
        <f t="shared" si="7"/>
        <v>282</v>
      </c>
      <c r="B322" s="4" t="str">
        <f>March!$B$7</f>
        <v>March</v>
      </c>
      <c r="C322" s="114" t="str">
        <f>IF(March!$G$7="Input","From MRF",March!$G$7)</f>
        <v>2019-2020</v>
      </c>
      <c r="D322" s="14" t="str">
        <f>IF(March!B47="","From MRF",March!B47)</f>
        <v>From MRF</v>
      </c>
      <c r="E322" s="87">
        <f>March!I47</f>
        <v>0</v>
      </c>
      <c r="F322" s="87">
        <f>March!H47</f>
        <v>0</v>
      </c>
    </row>
    <row r="323" spans="1:6" s="85" customFormat="1" ht="12" x14ac:dyDescent="0.25">
      <c r="A323" s="115">
        <f t="shared" si="7"/>
        <v>283</v>
      </c>
      <c r="B323" s="4" t="str">
        <f>March!$B$7</f>
        <v>March</v>
      </c>
      <c r="C323" s="114" t="str">
        <f>IF(March!$G$7="Input","From MRF",March!$G$7)</f>
        <v>2019-2020</v>
      </c>
      <c r="D323" s="14" t="str">
        <f>IF(March!B48="","From MRF",March!B48)</f>
        <v>From MRF</v>
      </c>
      <c r="E323" s="87">
        <f>March!I48</f>
        <v>0</v>
      </c>
      <c r="F323" s="87">
        <f>March!H48</f>
        <v>0</v>
      </c>
    </row>
    <row r="324" spans="1:6" s="85" customFormat="1" ht="12" x14ac:dyDescent="0.25">
      <c r="A324" s="115">
        <f t="shared" si="7"/>
        <v>284</v>
      </c>
      <c r="B324" s="4" t="str">
        <f>March!$B$7</f>
        <v>March</v>
      </c>
      <c r="C324" s="114" t="str">
        <f>IF(March!$G$7="Input","From MRF",March!$G$7)</f>
        <v>2019-2020</v>
      </c>
      <c r="D324" s="14" t="str">
        <f>IF(March!B49="","From MRF",March!B49)</f>
        <v>From MRF</v>
      </c>
      <c r="E324" s="87">
        <f>March!I49</f>
        <v>0</v>
      </c>
      <c r="F324" s="87">
        <f>March!H49</f>
        <v>0</v>
      </c>
    </row>
    <row r="325" spans="1:6" s="85" customFormat="1" ht="12" x14ac:dyDescent="0.25">
      <c r="A325" s="115">
        <f t="shared" si="7"/>
        <v>285</v>
      </c>
      <c r="B325" s="4" t="str">
        <f>March!$B$7</f>
        <v>March</v>
      </c>
      <c r="C325" s="114" t="str">
        <f>IF(March!$G$7="Input","From MRF",March!$G$7)</f>
        <v>2019-2020</v>
      </c>
      <c r="D325" s="14" t="str">
        <f>IF(March!B50="","From MRF",March!B50)</f>
        <v>From MRF</v>
      </c>
      <c r="E325" s="87">
        <f>March!I50</f>
        <v>0</v>
      </c>
      <c r="F325" s="87">
        <f>March!H50</f>
        <v>0</v>
      </c>
    </row>
    <row r="326" spans="1:6" s="85" customFormat="1" ht="12" x14ac:dyDescent="0.25">
      <c r="A326" s="115">
        <f t="shared" si="7"/>
        <v>286</v>
      </c>
      <c r="B326" s="4" t="str">
        <f>March!$B$7</f>
        <v>March</v>
      </c>
      <c r="C326" s="114" t="str">
        <f>IF(March!$G$7="Input","From MRF",March!$G$7)</f>
        <v>2019-2020</v>
      </c>
      <c r="D326" s="14" t="str">
        <f>IF(March!B51="","From MRF",March!B51)</f>
        <v>From MRF</v>
      </c>
      <c r="E326" s="87">
        <f>March!I51</f>
        <v>0</v>
      </c>
      <c r="F326" s="87">
        <f>March!H51</f>
        <v>0</v>
      </c>
    </row>
    <row r="327" spans="1:6" s="85" customFormat="1" ht="12" x14ac:dyDescent="0.25">
      <c r="A327" s="115">
        <f t="shared" si="7"/>
        <v>287</v>
      </c>
      <c r="B327" s="4" t="str">
        <f>March!$B$7</f>
        <v>March</v>
      </c>
      <c r="C327" s="114" t="str">
        <f>IF(March!$G$7="Input","From MRF",March!$G$7)</f>
        <v>2019-2020</v>
      </c>
      <c r="D327" s="14" t="str">
        <f>IF(March!B52="","From MRF",March!B52)</f>
        <v>From MRF</v>
      </c>
      <c r="E327" s="87">
        <f>March!I52</f>
        <v>0</v>
      </c>
      <c r="F327" s="87">
        <f>March!H52</f>
        <v>0</v>
      </c>
    </row>
    <row r="328" spans="1:6" s="85" customFormat="1" ht="12" x14ac:dyDescent="0.25">
      <c r="A328" s="115">
        <f t="shared" si="7"/>
        <v>288</v>
      </c>
      <c r="B328" s="4" t="str">
        <f>March!$B$7</f>
        <v>March</v>
      </c>
      <c r="C328" s="114" t="str">
        <f>IF(March!$G$7="Input","From MRF",March!$G$7)</f>
        <v>2019-2020</v>
      </c>
      <c r="D328" s="14" t="str">
        <f>IF(March!B53="","From MRF",March!B53)</f>
        <v>From MRF</v>
      </c>
      <c r="E328" s="87">
        <f>March!I53</f>
        <v>0</v>
      </c>
      <c r="F328" s="87">
        <f>March!H53</f>
        <v>0</v>
      </c>
    </row>
    <row r="329" spans="1:6" s="85" customFormat="1" ht="12" x14ac:dyDescent="0.25">
      <c r="A329" s="115">
        <f t="shared" si="7"/>
        <v>289</v>
      </c>
      <c r="B329" s="4" t="str">
        <f>March!$B$7</f>
        <v>March</v>
      </c>
      <c r="C329" s="114" t="str">
        <f>IF(March!$G$7="Input","From MRF",March!$G$7)</f>
        <v>2019-2020</v>
      </c>
      <c r="D329" s="14" t="str">
        <f>IF(March!B54="","From MRF",March!B54)</f>
        <v>From MRF</v>
      </c>
      <c r="E329" s="87">
        <f>March!I54</f>
        <v>0</v>
      </c>
      <c r="F329" s="87">
        <f>March!H54</f>
        <v>0</v>
      </c>
    </row>
    <row r="330" spans="1:6" s="85" customFormat="1" ht="12" x14ac:dyDescent="0.25">
      <c r="A330" s="115">
        <f t="shared" si="7"/>
        <v>290</v>
      </c>
      <c r="B330" s="4" t="str">
        <f>March!$B$7</f>
        <v>March</v>
      </c>
      <c r="C330" s="114" t="str">
        <f>IF(March!$G$7="Input","From MRF",March!$G$7)</f>
        <v>2019-2020</v>
      </c>
      <c r="D330" s="14" t="str">
        <f>IF(March!B55="","From MRF",March!B55)</f>
        <v>From MRF</v>
      </c>
      <c r="E330" s="87">
        <f>March!I55</f>
        <v>0</v>
      </c>
      <c r="F330" s="87">
        <f>March!H55</f>
        <v>0</v>
      </c>
    </row>
    <row r="331" spans="1:6" s="85" customFormat="1" ht="12" x14ac:dyDescent="0.25">
      <c r="A331" s="115">
        <f t="shared" si="7"/>
        <v>291</v>
      </c>
      <c r="B331" s="4" t="str">
        <f>March!$B$7</f>
        <v>March</v>
      </c>
      <c r="C331" s="114" t="str">
        <f>IF(March!$G$7="Input","From MRF",March!$G$7)</f>
        <v>2019-2020</v>
      </c>
      <c r="D331" s="14" t="str">
        <f>IF(March!B56="","From MRF",March!B56)</f>
        <v>From MRF</v>
      </c>
      <c r="E331" s="87">
        <f>March!I56</f>
        <v>0</v>
      </c>
      <c r="F331" s="87">
        <f>March!H56</f>
        <v>0</v>
      </c>
    </row>
    <row r="332" spans="1:6" s="85" customFormat="1" ht="12" x14ac:dyDescent="0.25">
      <c r="A332" s="115">
        <f t="shared" si="7"/>
        <v>292</v>
      </c>
      <c r="B332" s="4" t="str">
        <f>March!$B$7</f>
        <v>March</v>
      </c>
      <c r="C332" s="114" t="str">
        <f>IF(March!$G$7="Input","From MRF",March!$G$7)</f>
        <v>2019-2020</v>
      </c>
      <c r="D332" s="14" t="str">
        <f>IF(March!B57="","From MRF",March!B57)</f>
        <v>From MRF</v>
      </c>
      <c r="E332" s="87">
        <f>March!I57</f>
        <v>0</v>
      </c>
      <c r="F332" s="87">
        <f>March!H57</f>
        <v>0</v>
      </c>
    </row>
    <row r="333" spans="1:6" s="85" customFormat="1" ht="12" x14ac:dyDescent="0.25">
      <c r="A333" s="115">
        <f t="shared" si="7"/>
        <v>293</v>
      </c>
      <c r="B333" s="4" t="str">
        <f>March!$B$7</f>
        <v>March</v>
      </c>
      <c r="C333" s="114" t="str">
        <f>IF(March!$G$7="Input","From MRF",March!$G$7)</f>
        <v>2019-2020</v>
      </c>
      <c r="D333" s="14" t="str">
        <f>IF(March!B58="","From MRF",March!B58)</f>
        <v>From MRF</v>
      </c>
      <c r="E333" s="87">
        <f>March!I58</f>
        <v>0</v>
      </c>
      <c r="F333" s="87">
        <f>March!H58</f>
        <v>0</v>
      </c>
    </row>
    <row r="334" spans="1:6" s="85" customFormat="1" ht="12" x14ac:dyDescent="0.25">
      <c r="A334" s="115">
        <f t="shared" si="7"/>
        <v>294</v>
      </c>
      <c r="B334" s="4" t="str">
        <f>March!$B$7</f>
        <v>March</v>
      </c>
      <c r="C334" s="114" t="str">
        <f>IF(March!$G$7="Input","From MRF",March!$G$7)</f>
        <v>2019-2020</v>
      </c>
      <c r="D334" s="14" t="str">
        <f>IF(March!B59="","From MRF",March!B59)</f>
        <v>From MRF</v>
      </c>
      <c r="E334" s="87">
        <f>March!I59</f>
        <v>0</v>
      </c>
      <c r="F334" s="87">
        <f>March!H59</f>
        <v>0</v>
      </c>
    </row>
    <row r="335" spans="1:6" s="85" customFormat="1" ht="12" x14ac:dyDescent="0.25">
      <c r="A335" s="115">
        <f t="shared" si="7"/>
        <v>295</v>
      </c>
      <c r="B335" s="4" t="str">
        <f>March!$B$7</f>
        <v>March</v>
      </c>
      <c r="C335" s="114" t="str">
        <f>IF(March!$G$7="Input","From MRF",March!$G$7)</f>
        <v>2019-2020</v>
      </c>
      <c r="D335" s="14" t="str">
        <f>IF(March!B60="","From MRF",March!B60)</f>
        <v>From MRF</v>
      </c>
      <c r="E335" s="87">
        <f>March!I60</f>
        <v>0</v>
      </c>
      <c r="F335" s="87">
        <f>March!H60</f>
        <v>0</v>
      </c>
    </row>
    <row r="336" spans="1:6" s="85" customFormat="1" ht="12" x14ac:dyDescent="0.25">
      <c r="A336" s="115">
        <f t="shared" si="7"/>
        <v>296</v>
      </c>
      <c r="B336" s="4" t="str">
        <f>March!$B$7</f>
        <v>March</v>
      </c>
      <c r="C336" s="114" t="str">
        <f>IF(March!$G$7="Input","From MRF",March!$G$7)</f>
        <v>2019-2020</v>
      </c>
      <c r="D336" s="14" t="str">
        <f>IF(March!B61="","From MRF",March!B61)</f>
        <v>From MRF</v>
      </c>
      <c r="E336" s="87">
        <f>March!I61</f>
        <v>0</v>
      </c>
      <c r="F336" s="87">
        <f>March!H61</f>
        <v>0</v>
      </c>
    </row>
    <row r="337" spans="1:6" s="85" customFormat="1" ht="12" x14ac:dyDescent="0.25">
      <c r="A337" s="115">
        <f t="shared" si="7"/>
        <v>297</v>
      </c>
      <c r="B337" s="4" t="str">
        <f>March!$B$7</f>
        <v>March</v>
      </c>
      <c r="C337" s="114" t="str">
        <f>IF(March!$G$7="Input","From MRF",March!$G$7)</f>
        <v>2019-2020</v>
      </c>
      <c r="D337" s="14" t="str">
        <f>IF(March!B62="","From MRF",March!B62)</f>
        <v>From MRF</v>
      </c>
      <c r="E337" s="87">
        <f>March!I62</f>
        <v>0</v>
      </c>
      <c r="F337" s="87">
        <f>March!H62</f>
        <v>0</v>
      </c>
    </row>
    <row r="338" spans="1:6" s="85" customFormat="1" ht="12" x14ac:dyDescent="0.25">
      <c r="A338" s="115">
        <f t="shared" si="7"/>
        <v>298</v>
      </c>
      <c r="B338" s="4" t="str">
        <f>March!$B$7</f>
        <v>March</v>
      </c>
      <c r="C338" s="114" t="str">
        <f>IF(March!$G$7="Input","From MRF",March!$G$7)</f>
        <v>2019-2020</v>
      </c>
      <c r="D338" s="14" t="str">
        <f>IF(March!B63="","From MRF",March!B63)</f>
        <v>From MRF</v>
      </c>
      <c r="E338" s="87">
        <f>March!I63</f>
        <v>0</v>
      </c>
      <c r="F338" s="87">
        <f>March!H63</f>
        <v>0</v>
      </c>
    </row>
    <row r="339" spans="1:6" s="85" customFormat="1" ht="12" x14ac:dyDescent="0.25">
      <c r="A339" s="115">
        <f t="shared" si="7"/>
        <v>299</v>
      </c>
      <c r="B339" s="4" t="str">
        <f>March!$B$7</f>
        <v>March</v>
      </c>
      <c r="C339" s="114" t="str">
        <f>IF(March!$G$7="Input","From MRF",March!$G$7)</f>
        <v>2019-2020</v>
      </c>
      <c r="D339" s="14" t="str">
        <f>IF(March!B64="","From MRF",March!B64)</f>
        <v>From MRF</v>
      </c>
      <c r="E339" s="87">
        <f>March!I64</f>
        <v>0</v>
      </c>
      <c r="F339" s="87">
        <f>March!H64</f>
        <v>0</v>
      </c>
    </row>
    <row r="340" spans="1:6" s="85" customFormat="1" ht="12" x14ac:dyDescent="0.25">
      <c r="A340" s="115">
        <f t="shared" si="7"/>
        <v>300</v>
      </c>
      <c r="B340" s="4" t="str">
        <f>March!$B$7</f>
        <v>March</v>
      </c>
      <c r="C340" s="114" t="str">
        <f>IF(March!$G$7="Input","From MRF",March!$G$7)</f>
        <v>2019-2020</v>
      </c>
      <c r="D340" s="14" t="str">
        <f>IF(March!B65="","From MRF",March!B65)</f>
        <v>From MRF</v>
      </c>
      <c r="E340" s="87">
        <f>March!I65</f>
        <v>0</v>
      </c>
      <c r="F340" s="87">
        <f>March!H65</f>
        <v>0</v>
      </c>
    </row>
    <row r="341" spans="1:6" s="3" customFormat="1" ht="12" x14ac:dyDescent="0.25">
      <c r="A341" s="448" t="s">
        <v>154</v>
      </c>
      <c r="B341" s="448"/>
      <c r="C341" s="448"/>
      <c r="D341" s="288">
        <f>COUNTIF(D41:D340,"&lt;&gt;0")</f>
        <v>300</v>
      </c>
      <c r="E341" s="82" t="str">
        <f>IF(U61=0,"",SUM(E41:E340)/U61)</f>
        <v/>
      </c>
      <c r="F341" s="82">
        <f>SUM(F16:F340)</f>
        <v>0</v>
      </c>
    </row>
    <row r="342" spans="1:6" s="3" customFormat="1" ht="12" x14ac:dyDescent="0.25">
      <c r="E342" s="4" t="s">
        <v>209</v>
      </c>
    </row>
  </sheetData>
  <sheetProtection algorithmName="SHA-512" hashValue="utj12iclIL/7cQoyx+hvL1fbCaPtFOagn+p82y2IuXvx7y/ZDrNg3ELT0LGDK5RejhBWqOi9h+P42ynoL9fjwA==" saltValue="zBNVZJxQHFBY6KK3mhTPvQ==" spinCount="100000" sheet="1" selectLockedCells="1" sort="0" autoFilter="0"/>
  <mergeCells count="7">
    <mergeCell ref="A13:F13"/>
    <mergeCell ref="A1:F1"/>
    <mergeCell ref="A341:C341"/>
    <mergeCell ref="A2:D2"/>
    <mergeCell ref="B4:C4"/>
    <mergeCell ref="B12:E12"/>
    <mergeCell ref="A7:F11"/>
  </mergeCells>
  <phoneticPr fontId="1" type="noConversion"/>
  <pageMargins left="0.5" right="0.5" top="0.5" bottom="0.75" header="0.5" footer="0.5"/>
  <pageSetup scale="52" fitToHeight="3" orientation="portrait" horizontalDpi="4294967293" verticalDpi="300" r:id="rId1"/>
  <headerFooter alignWithMargins="0">
    <oddFooter>&amp;C&amp;"Goudy Old Style,Regular"Project List Page &amp;P of &amp;N</oddFooter>
  </headerFooter>
  <rowBreaks count="2" manualBreakCount="2">
    <brk id="154" max="5" man="1"/>
    <brk id="2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K125"/>
  <sheetViews>
    <sheetView showGridLines="0" view="pageBreakPreview" zoomScale="170" zoomScaleNormal="140" zoomScaleSheetLayoutView="170" workbookViewId="0">
      <selection activeCell="Y19" sqref="Y19"/>
    </sheetView>
  </sheetViews>
  <sheetFormatPr defaultRowHeight="13.5" x14ac:dyDescent="0.25"/>
  <cols>
    <col min="1" max="1" width="3.85546875" style="2" customWidth="1"/>
    <col min="2" max="2" width="5.28515625" style="2" customWidth="1"/>
    <col min="3" max="5" width="3.5703125" style="2" customWidth="1"/>
    <col min="6" max="6" width="2.85546875" style="2" customWidth="1"/>
    <col min="7" max="7" width="3.42578125" style="2" customWidth="1"/>
    <col min="8" max="8" width="6.42578125" style="2" customWidth="1"/>
    <col min="9" max="9" width="4.28515625" style="2" customWidth="1"/>
    <col min="10" max="22" width="3" style="2" customWidth="1"/>
    <col min="23" max="25" width="7.5703125" style="2" customWidth="1"/>
    <col min="26" max="26" width="9.140625" style="2" hidden="1" customWidth="1"/>
    <col min="27" max="27" width="9.140625" style="3" hidden="1" customWidth="1"/>
    <col min="28" max="28" width="9.140625" style="2" hidden="1" customWidth="1"/>
    <col min="29" max="29" width="78.28515625" style="21" customWidth="1"/>
    <col min="30" max="16384" width="9.140625" style="2"/>
  </cols>
  <sheetData>
    <row r="1" spans="1:37" ht="29.25" customHeight="1" x14ac:dyDescent="0.45">
      <c r="A1" s="428" t="s">
        <v>242</v>
      </c>
      <c r="B1" s="429"/>
      <c r="C1" s="429"/>
      <c r="D1" s="429"/>
      <c r="E1" s="429"/>
      <c r="F1" s="429"/>
      <c r="G1" s="429"/>
      <c r="H1" s="429"/>
      <c r="I1" s="429"/>
      <c r="J1" s="429"/>
      <c r="K1" s="429"/>
      <c r="L1" s="429"/>
      <c r="M1" s="429"/>
      <c r="N1" s="429"/>
      <c r="O1" s="429"/>
      <c r="P1" s="429"/>
      <c r="Q1" s="429"/>
      <c r="R1" s="429"/>
      <c r="S1" s="429"/>
      <c r="T1" s="429"/>
      <c r="U1" s="429"/>
      <c r="V1" s="429"/>
      <c r="W1" s="429"/>
      <c r="AC1" s="134" t="s">
        <v>391</v>
      </c>
    </row>
    <row r="2" spans="1:37" x14ac:dyDescent="0.25">
      <c r="AC2" s="21" t="s">
        <v>392</v>
      </c>
    </row>
    <row r="3" spans="1:37" x14ac:dyDescent="0.25">
      <c r="AC3" s="21" t="s">
        <v>414</v>
      </c>
    </row>
    <row r="4" spans="1:37" x14ac:dyDescent="0.25">
      <c r="A4" s="460" t="s">
        <v>262</v>
      </c>
      <c r="B4" s="429"/>
      <c r="C4" s="429"/>
      <c r="D4" s="429"/>
      <c r="E4" s="429"/>
      <c r="F4" s="429"/>
      <c r="G4" s="429"/>
      <c r="H4" s="429"/>
      <c r="I4" s="429"/>
      <c r="J4" s="429"/>
      <c r="K4" s="429"/>
      <c r="L4" s="429"/>
      <c r="M4" s="429"/>
      <c r="N4" s="429"/>
      <c r="O4" s="429"/>
      <c r="P4" s="429"/>
      <c r="Q4" s="429"/>
      <c r="R4" s="429"/>
      <c r="S4" s="429"/>
      <c r="T4" s="429"/>
      <c r="U4" s="429"/>
      <c r="V4" s="429"/>
      <c r="W4" s="429"/>
      <c r="X4" s="429"/>
      <c r="Y4" s="429"/>
      <c r="AC4" s="46" t="s">
        <v>397</v>
      </c>
    </row>
    <row r="5" spans="1:37" ht="18" x14ac:dyDescent="0.25">
      <c r="A5" s="461" t="str">
        <f>IF('Task 1'!C7="","",'Task 1'!C7)</f>
        <v>Input</v>
      </c>
      <c r="B5" s="461"/>
      <c r="C5" s="461"/>
      <c r="D5" s="429"/>
      <c r="E5" s="429"/>
      <c r="F5" s="429"/>
      <c r="G5" s="429"/>
      <c r="H5" s="429"/>
      <c r="I5" s="429"/>
      <c r="J5" s="429"/>
      <c r="K5" s="429"/>
      <c r="L5" s="429"/>
      <c r="M5" s="429"/>
      <c r="N5" s="429"/>
      <c r="O5" s="429"/>
      <c r="P5" s="429"/>
      <c r="Q5" s="429"/>
      <c r="R5" s="429"/>
      <c r="S5" s="429"/>
      <c r="T5" s="429"/>
      <c r="U5" s="429"/>
      <c r="V5" s="429"/>
      <c r="W5" s="429"/>
      <c r="X5" s="429"/>
      <c r="Y5" s="429"/>
      <c r="AC5" s="21" t="s">
        <v>421</v>
      </c>
    </row>
    <row r="6" spans="1:37" ht="3" customHeight="1" x14ac:dyDescent="0.25">
      <c r="A6" s="78"/>
      <c r="B6" s="78"/>
      <c r="C6" s="78"/>
      <c r="D6" s="1"/>
      <c r="E6" s="1"/>
      <c r="F6" s="1"/>
      <c r="G6" s="1"/>
      <c r="H6" s="1"/>
      <c r="I6" s="1"/>
      <c r="J6" s="1"/>
      <c r="K6" s="1"/>
      <c r="L6" s="1"/>
      <c r="M6" s="1"/>
      <c r="N6" s="1"/>
      <c r="O6" s="1"/>
      <c r="P6" s="1"/>
      <c r="Q6" s="1"/>
      <c r="R6" s="1"/>
      <c r="S6" s="1"/>
      <c r="T6" s="1"/>
      <c r="U6" s="1"/>
      <c r="V6" s="1"/>
      <c r="W6" s="1"/>
      <c r="X6" s="1"/>
      <c r="Y6" s="1"/>
    </row>
    <row r="7" spans="1:37" s="16" customFormat="1" ht="18" customHeight="1" x14ac:dyDescent="0.45">
      <c r="A7" s="43" t="s">
        <v>11</v>
      </c>
      <c r="B7" s="462" t="s">
        <v>190</v>
      </c>
      <c r="C7" s="463"/>
      <c r="D7" s="463"/>
      <c r="E7" s="463"/>
      <c r="F7" s="463"/>
      <c r="G7" s="464" t="str">
        <f>IF('Task 1'!B7="","",'Task 1'!B7)</f>
        <v>2019-2020</v>
      </c>
      <c r="H7" s="464"/>
      <c r="I7" s="465" t="s">
        <v>85</v>
      </c>
      <c r="J7" s="466"/>
      <c r="K7" s="466"/>
      <c r="L7" s="462" t="str">
        <f>IF('Task 1'!F7="","",'Task 1'!F7)</f>
        <v>Input</v>
      </c>
      <c r="M7" s="462"/>
      <c r="N7" s="462"/>
      <c r="O7" s="462"/>
      <c r="P7" s="462"/>
      <c r="Q7" s="462"/>
      <c r="R7" s="462"/>
      <c r="S7" s="465" t="s">
        <v>3</v>
      </c>
      <c r="T7" s="467"/>
      <c r="U7" s="462" t="str">
        <f>IF('Task 1'!J7="","",'Task 1'!J7)</f>
        <v>Input</v>
      </c>
      <c r="V7" s="462"/>
      <c r="W7" s="468"/>
      <c r="X7" s="44" t="s">
        <v>4</v>
      </c>
      <c r="Y7" s="47" t="str">
        <f>IF('Task 1'!I7="","",'Task 1'!I7)</f>
        <v>Select #</v>
      </c>
      <c r="AA7" s="45"/>
    </row>
    <row r="8" spans="1:37" ht="3" customHeight="1" x14ac:dyDescent="0.3">
      <c r="A8" s="5"/>
      <c r="AA8" s="375" t="s">
        <v>123</v>
      </c>
      <c r="AB8" s="379"/>
      <c r="AC8" s="379"/>
    </row>
    <row r="9" spans="1:37" x14ac:dyDescent="0.25">
      <c r="A9" s="473" t="s">
        <v>418</v>
      </c>
      <c r="B9" s="474"/>
      <c r="C9" s="474"/>
      <c r="D9" s="474"/>
      <c r="E9" s="474"/>
      <c r="F9" s="474"/>
      <c r="G9" s="474"/>
      <c r="H9" s="474"/>
      <c r="I9" s="474"/>
      <c r="J9" s="474"/>
      <c r="K9" s="474"/>
      <c r="L9" s="474"/>
      <c r="M9" s="474"/>
      <c r="N9" s="474"/>
      <c r="O9" s="474"/>
      <c r="P9" s="474"/>
      <c r="Q9" s="474"/>
      <c r="R9" s="474"/>
      <c r="S9" s="474"/>
      <c r="T9" s="474"/>
      <c r="U9" s="474"/>
      <c r="V9" s="474"/>
      <c r="W9" s="474"/>
      <c r="X9" s="474"/>
      <c r="Y9" s="474"/>
      <c r="AC9" s="21" t="s">
        <v>419</v>
      </c>
    </row>
    <row r="10" spans="1:37" x14ac:dyDescent="0.25">
      <c r="A10" s="475" t="s">
        <v>26</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row>
    <row r="11" spans="1:37" ht="15" x14ac:dyDescent="0.25">
      <c r="C11" s="23" t="s">
        <v>315</v>
      </c>
      <c r="D11" s="471">
        <f>September!I11</f>
        <v>0</v>
      </c>
      <c r="E11" s="396"/>
      <c r="G11" s="470" t="s">
        <v>317</v>
      </c>
      <c r="H11" s="470"/>
      <c r="I11" s="471">
        <f>February!I11+Mar!R11</f>
        <v>0</v>
      </c>
      <c r="J11" s="396"/>
      <c r="K11" s="476" t="s">
        <v>319</v>
      </c>
      <c r="L11" s="476"/>
      <c r="M11" s="476"/>
      <c r="N11" s="476"/>
      <c r="O11" s="476"/>
      <c r="P11" s="476"/>
      <c r="Q11" s="476"/>
      <c r="R11" s="477"/>
      <c r="S11" s="478"/>
      <c r="T11" s="479" t="s">
        <v>431</v>
      </c>
      <c r="U11" s="479"/>
      <c r="V11" s="479"/>
      <c r="W11" s="22"/>
      <c r="X11" s="23" t="s">
        <v>27</v>
      </c>
      <c r="Y11" s="24"/>
      <c r="AC11" s="48" t="s">
        <v>316</v>
      </c>
    </row>
    <row r="12" spans="1:37" s="48" customFormat="1" ht="8.25" customHeight="1" x14ac:dyDescent="0.15">
      <c r="AC12" s="48" t="s">
        <v>318</v>
      </c>
    </row>
    <row r="13" spans="1:37" s="18" customFormat="1" ht="12" customHeight="1" x14ac:dyDescent="0.25">
      <c r="A13" s="470" t="s">
        <v>579</v>
      </c>
      <c r="B13" s="470"/>
      <c r="C13" s="470"/>
      <c r="D13" s="470"/>
      <c r="E13" s="470"/>
      <c r="F13" s="470"/>
      <c r="G13" s="470"/>
      <c r="H13" s="470"/>
      <c r="I13" s="470"/>
      <c r="J13" s="470"/>
      <c r="K13" s="470"/>
      <c r="L13" s="470"/>
      <c r="M13" s="470"/>
      <c r="N13" s="471" t="str">
        <f>'Task 1'!I36</f>
        <v>No</v>
      </c>
      <c r="O13" s="471"/>
      <c r="P13" s="470" t="s">
        <v>578</v>
      </c>
      <c r="Q13" s="470"/>
      <c r="R13" s="470"/>
      <c r="S13" s="470"/>
      <c r="T13" s="470"/>
      <c r="U13" s="470"/>
      <c r="V13" s="470"/>
      <c r="W13" s="470"/>
      <c r="X13" s="470"/>
      <c r="Y13" s="136" t="str">
        <f>'Task 1'!I37</f>
        <v>No</v>
      </c>
      <c r="AC13" s="138" t="s">
        <v>387</v>
      </c>
      <c r="AD13" s="48"/>
      <c r="AE13" s="48"/>
      <c r="AF13" s="48"/>
      <c r="AG13" s="48"/>
      <c r="AH13" s="48"/>
      <c r="AI13" s="48"/>
      <c r="AJ13" s="48"/>
      <c r="AK13" s="48"/>
    </row>
    <row r="14" spans="1:37" ht="12" customHeight="1" x14ac:dyDescent="0.25">
      <c r="A14" s="381" t="s">
        <v>80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AA14" s="2"/>
      <c r="AC14" s="2"/>
    </row>
    <row r="15" spans="1:37" s="3" customFormat="1" ht="12" customHeight="1" x14ac:dyDescent="0.25">
      <c r="A15" s="376" t="s">
        <v>430</v>
      </c>
      <c r="B15" s="472"/>
      <c r="C15" s="472"/>
      <c r="D15" s="472"/>
      <c r="E15" s="472"/>
      <c r="F15" s="472"/>
      <c r="G15" s="472"/>
      <c r="H15" s="472"/>
      <c r="I15" s="34" t="str">
        <f>'Task 1'!I38</f>
        <v>Yes</v>
      </c>
      <c r="J15" s="440" t="s">
        <v>269</v>
      </c>
      <c r="K15" s="406"/>
      <c r="L15" s="406"/>
      <c r="M15" s="406"/>
      <c r="N15" s="406"/>
      <c r="O15" s="406"/>
      <c r="P15" s="406"/>
      <c r="Q15" s="374" t="str">
        <f>'Task 1'!I39</f>
        <v>No</v>
      </c>
      <c r="R15" s="374"/>
      <c r="S15" s="440" t="s">
        <v>268</v>
      </c>
      <c r="T15" s="472"/>
      <c r="U15" s="472"/>
      <c r="V15" s="472"/>
      <c r="W15" s="472"/>
      <c r="X15" s="472"/>
      <c r="Y15" s="137" t="s">
        <v>45</v>
      </c>
    </row>
    <row r="16" spans="1:37" s="3" customFormat="1" ht="3" customHeight="1" x14ac:dyDescent="0.25">
      <c r="A16" s="18"/>
      <c r="B16" s="18"/>
      <c r="C16" s="18"/>
      <c r="D16" s="18"/>
      <c r="E16" s="18"/>
      <c r="F16" s="18"/>
      <c r="G16" s="18"/>
      <c r="H16" s="18"/>
      <c r="I16" s="18"/>
      <c r="J16" s="18"/>
      <c r="K16" s="18"/>
      <c r="L16" s="18"/>
      <c r="M16" s="2"/>
      <c r="N16" s="23"/>
      <c r="O16" s="23"/>
      <c r="P16" s="23"/>
      <c r="Q16" s="23"/>
      <c r="R16" s="23"/>
      <c r="S16" s="23"/>
      <c r="T16" s="23"/>
      <c r="U16" s="23"/>
      <c r="V16" s="23"/>
      <c r="W16" s="23"/>
      <c r="X16" s="23"/>
      <c r="Y16" s="18"/>
      <c r="AC16" s="25"/>
    </row>
    <row r="17" spans="1:34" s="3" customFormat="1" ht="12" customHeight="1" x14ac:dyDescent="0.25">
      <c r="A17" s="381" t="s">
        <v>34</v>
      </c>
      <c r="B17" s="381"/>
      <c r="C17" s="381"/>
      <c r="D17" s="381"/>
      <c r="E17" s="381"/>
      <c r="F17" s="469" t="s">
        <v>37</v>
      </c>
      <c r="G17" s="469"/>
      <c r="H17" s="283" t="s">
        <v>38</v>
      </c>
      <c r="I17" s="469" t="s">
        <v>39</v>
      </c>
      <c r="J17" s="469"/>
      <c r="K17" s="469" t="s">
        <v>40</v>
      </c>
      <c r="L17" s="469"/>
      <c r="M17" s="469" t="s">
        <v>42</v>
      </c>
      <c r="N17" s="469"/>
      <c r="O17" s="19"/>
      <c r="P17" s="283"/>
      <c r="Q17" s="283"/>
      <c r="R17" s="381" t="s">
        <v>586</v>
      </c>
      <c r="S17" s="381"/>
      <c r="T17" s="381"/>
      <c r="U17" s="381"/>
      <c r="V17" s="381"/>
      <c r="W17" s="381"/>
      <c r="X17" s="283" t="s">
        <v>78</v>
      </c>
      <c r="Y17" s="67" t="s">
        <v>33</v>
      </c>
      <c r="AC17" s="25"/>
    </row>
    <row r="18" spans="1:34" s="3" customFormat="1" ht="10.5" customHeight="1" x14ac:dyDescent="0.25">
      <c r="A18" s="412" t="s">
        <v>253</v>
      </c>
      <c r="B18" s="379"/>
      <c r="C18" s="379"/>
      <c r="D18" s="379"/>
      <c r="E18" s="379"/>
      <c r="F18" s="487"/>
      <c r="G18" s="488"/>
      <c r="H18" s="26"/>
      <c r="I18" s="489"/>
      <c r="J18" s="488"/>
      <c r="K18" s="489"/>
      <c r="L18" s="488"/>
      <c r="M18" s="489"/>
      <c r="N18" s="478"/>
      <c r="O18" s="2"/>
      <c r="P18" s="17"/>
      <c r="Q18" s="17"/>
      <c r="R18" s="375" t="s">
        <v>163</v>
      </c>
      <c r="S18" s="375"/>
      <c r="T18" s="375"/>
      <c r="U18" s="375"/>
      <c r="V18" s="375"/>
      <c r="W18" s="375"/>
      <c r="X18" s="483" t="s">
        <v>169</v>
      </c>
      <c r="Y18" s="484"/>
      <c r="AA18" s="2" t="s">
        <v>47</v>
      </c>
      <c r="AC18" s="25"/>
    </row>
    <row r="19" spans="1:34" s="3" customFormat="1" ht="10.5" customHeight="1" x14ac:dyDescent="0.25">
      <c r="A19" s="376" t="s">
        <v>44</v>
      </c>
      <c r="B19" s="377"/>
      <c r="C19" s="377"/>
      <c r="D19" s="377"/>
      <c r="E19" s="377"/>
      <c r="F19" s="480">
        <v>0</v>
      </c>
      <c r="G19" s="485"/>
      <c r="H19" s="27">
        <v>0</v>
      </c>
      <c r="I19" s="482">
        <v>0</v>
      </c>
      <c r="J19" s="485"/>
      <c r="K19" s="482">
        <v>0</v>
      </c>
      <c r="L19" s="485"/>
      <c r="M19" s="482">
        <v>0</v>
      </c>
      <c r="N19" s="486"/>
      <c r="R19" s="375" t="s">
        <v>28</v>
      </c>
      <c r="S19" s="375"/>
      <c r="T19" s="375"/>
      <c r="U19" s="375"/>
      <c r="V19" s="375"/>
      <c r="W19" s="375"/>
      <c r="X19" s="28" t="s">
        <v>45</v>
      </c>
      <c r="Y19" s="284">
        <v>0</v>
      </c>
      <c r="AA19" s="3" t="s">
        <v>48</v>
      </c>
      <c r="AC19" s="25"/>
    </row>
    <row r="20" spans="1:34" s="3" customFormat="1" ht="10.5" customHeight="1" x14ac:dyDescent="0.25">
      <c r="A20" s="376" t="s">
        <v>254</v>
      </c>
      <c r="B20" s="377"/>
      <c r="C20" s="377"/>
      <c r="D20" s="377"/>
      <c r="E20" s="377"/>
      <c r="F20" s="480" t="s">
        <v>45</v>
      </c>
      <c r="G20" s="481"/>
      <c r="H20" s="27" t="s">
        <v>45</v>
      </c>
      <c r="I20" s="482" t="s">
        <v>45</v>
      </c>
      <c r="J20" s="480"/>
      <c r="K20" s="482" t="s">
        <v>45</v>
      </c>
      <c r="L20" s="480"/>
      <c r="M20" s="482" t="s">
        <v>45</v>
      </c>
      <c r="N20" s="480"/>
      <c r="R20" s="375" t="s">
        <v>339</v>
      </c>
      <c r="S20" s="375"/>
      <c r="T20" s="375"/>
      <c r="U20" s="375"/>
      <c r="V20" s="375"/>
      <c r="W20" s="375"/>
      <c r="X20" s="286" t="s">
        <v>45</v>
      </c>
      <c r="Y20" s="285">
        <v>0</v>
      </c>
      <c r="AA20" s="3" t="s">
        <v>49</v>
      </c>
    </row>
    <row r="21" spans="1:34" s="3" customFormat="1" ht="10.5" customHeight="1" x14ac:dyDescent="0.25">
      <c r="A21" s="376" t="s">
        <v>255</v>
      </c>
      <c r="B21" s="377"/>
      <c r="C21" s="377"/>
      <c r="D21" s="377"/>
      <c r="E21" s="377"/>
      <c r="F21" s="480" t="s">
        <v>45</v>
      </c>
      <c r="G21" s="481"/>
      <c r="H21" s="27" t="s">
        <v>45</v>
      </c>
      <c r="I21" s="482" t="s">
        <v>45</v>
      </c>
      <c r="J21" s="480"/>
      <c r="K21" s="482" t="s">
        <v>45</v>
      </c>
      <c r="L21" s="480"/>
      <c r="M21" s="482" t="s">
        <v>45</v>
      </c>
      <c r="N21" s="480"/>
      <c r="R21" s="375" t="s">
        <v>29</v>
      </c>
      <c r="S21" s="375"/>
      <c r="T21" s="375"/>
      <c r="U21" s="375"/>
      <c r="V21" s="375"/>
      <c r="W21" s="375"/>
      <c r="X21" s="286" t="s">
        <v>45</v>
      </c>
      <c r="Y21" s="285">
        <v>0</v>
      </c>
      <c r="AA21" s="3" t="s">
        <v>50</v>
      </c>
      <c r="AC21" s="25"/>
    </row>
    <row r="22" spans="1:34" s="3" customFormat="1" ht="10.5" customHeight="1" x14ac:dyDescent="0.25">
      <c r="A22" s="376" t="s">
        <v>256</v>
      </c>
      <c r="B22" s="377"/>
      <c r="C22" s="377"/>
      <c r="D22" s="377"/>
      <c r="E22" s="377"/>
      <c r="F22" s="480" t="s">
        <v>45</v>
      </c>
      <c r="G22" s="481"/>
      <c r="H22" s="27" t="s">
        <v>45</v>
      </c>
      <c r="I22" s="482" t="s">
        <v>45</v>
      </c>
      <c r="J22" s="480"/>
      <c r="K22" s="482" t="s">
        <v>45</v>
      </c>
      <c r="L22" s="480"/>
      <c r="M22" s="482" t="s">
        <v>45</v>
      </c>
      <c r="N22" s="480"/>
      <c r="R22" s="375" t="s">
        <v>577</v>
      </c>
      <c r="S22" s="375"/>
      <c r="T22" s="375"/>
      <c r="U22" s="375"/>
      <c r="V22" s="375"/>
      <c r="W22" s="375"/>
      <c r="X22" s="28" t="s">
        <v>45</v>
      </c>
      <c r="Y22" s="137">
        <v>0</v>
      </c>
      <c r="AA22" s="3" t="s">
        <v>51</v>
      </c>
      <c r="AB22" s="29" t="s">
        <v>45</v>
      </c>
      <c r="AC22" s="25"/>
    </row>
    <row r="23" spans="1:34" s="3" customFormat="1" ht="10.5" customHeight="1" x14ac:dyDescent="0.25">
      <c r="A23" s="376" t="s">
        <v>571</v>
      </c>
      <c r="B23" s="377"/>
      <c r="C23" s="377"/>
      <c r="D23" s="377"/>
      <c r="E23" s="377"/>
      <c r="F23" s="480" t="s">
        <v>45</v>
      </c>
      <c r="G23" s="481"/>
      <c r="H23" s="27" t="s">
        <v>45</v>
      </c>
      <c r="I23" s="482" t="s">
        <v>45</v>
      </c>
      <c r="J23" s="480"/>
      <c r="K23" s="482" t="s">
        <v>45</v>
      </c>
      <c r="L23" s="480"/>
      <c r="M23" s="482" t="s">
        <v>45</v>
      </c>
      <c r="N23" s="480"/>
      <c r="R23" s="494" t="s">
        <v>583</v>
      </c>
      <c r="S23" s="494"/>
      <c r="T23" s="494"/>
      <c r="U23" s="494"/>
      <c r="V23" s="494"/>
      <c r="W23" s="494"/>
      <c r="X23" s="293" t="s">
        <v>581</v>
      </c>
      <c r="Y23" s="294" t="s">
        <v>582</v>
      </c>
      <c r="AA23" s="2" t="s">
        <v>52</v>
      </c>
      <c r="AB23" s="29" t="s">
        <v>20</v>
      </c>
      <c r="AC23" s="25"/>
    </row>
    <row r="24" spans="1:34" s="3" customFormat="1" ht="10.5" customHeight="1" x14ac:dyDescent="0.25">
      <c r="A24" s="376" t="s">
        <v>257</v>
      </c>
      <c r="B24" s="377"/>
      <c r="C24" s="377"/>
      <c r="D24" s="377"/>
      <c r="E24" s="377"/>
      <c r="F24" s="490" t="s">
        <v>45</v>
      </c>
      <c r="G24" s="491"/>
      <c r="H24" s="30" t="s">
        <v>45</v>
      </c>
      <c r="I24" s="492" t="s">
        <v>45</v>
      </c>
      <c r="J24" s="491"/>
      <c r="K24" s="492" t="s">
        <v>45</v>
      </c>
      <c r="L24" s="491"/>
      <c r="M24" s="492" t="s">
        <v>45</v>
      </c>
      <c r="N24" s="493"/>
      <c r="R24" s="375" t="s">
        <v>584</v>
      </c>
      <c r="S24" s="375"/>
      <c r="T24" s="375"/>
      <c r="U24" s="375"/>
      <c r="V24" s="375"/>
      <c r="W24" s="375"/>
      <c r="X24" s="286" t="s">
        <v>45</v>
      </c>
      <c r="Y24" s="286" t="s">
        <v>45</v>
      </c>
      <c r="AA24" s="2" t="s">
        <v>53</v>
      </c>
      <c r="AB24" s="29" t="s">
        <v>94</v>
      </c>
      <c r="AC24" s="375"/>
      <c r="AD24" s="375"/>
      <c r="AE24" s="375"/>
      <c r="AF24" s="375"/>
      <c r="AG24" s="375"/>
      <c r="AH24" s="375"/>
    </row>
    <row r="25" spans="1:34" s="3" customFormat="1" ht="10.5" customHeight="1" x14ac:dyDescent="0.25">
      <c r="A25" s="412" t="s">
        <v>258</v>
      </c>
      <c r="B25" s="379"/>
      <c r="C25" s="379"/>
      <c r="D25" s="379"/>
      <c r="E25" s="379"/>
      <c r="F25" s="480"/>
      <c r="G25" s="485"/>
      <c r="H25" s="27"/>
      <c r="I25" s="482"/>
      <c r="J25" s="485"/>
      <c r="K25" s="482"/>
      <c r="L25" s="485"/>
      <c r="M25" s="482"/>
      <c r="N25" s="486"/>
      <c r="O25" s="495"/>
      <c r="P25" s="447"/>
      <c r="Q25" s="447"/>
      <c r="R25" s="375" t="s">
        <v>587</v>
      </c>
      <c r="S25" s="375"/>
      <c r="T25" s="375"/>
      <c r="U25" s="375"/>
      <c r="V25" s="375"/>
      <c r="W25" s="375"/>
      <c r="X25" s="286" t="s">
        <v>45</v>
      </c>
      <c r="Y25" s="286" t="s">
        <v>45</v>
      </c>
      <c r="AA25" s="2" t="s">
        <v>54</v>
      </c>
      <c r="AB25" s="29" t="s">
        <v>95</v>
      </c>
      <c r="AC25" s="375"/>
      <c r="AD25" s="375"/>
      <c r="AE25" s="375"/>
      <c r="AF25" s="375"/>
      <c r="AG25" s="375"/>
    </row>
    <row r="26" spans="1:34" ht="10.5" customHeight="1" x14ac:dyDescent="0.25">
      <c r="A26" s="412" t="s">
        <v>259</v>
      </c>
      <c r="B26" s="379"/>
      <c r="C26" s="379"/>
      <c r="D26" s="379"/>
      <c r="E26" s="379"/>
      <c r="F26" s="480"/>
      <c r="G26" s="485"/>
      <c r="H26" s="27"/>
      <c r="I26" s="482"/>
      <c r="J26" s="485"/>
      <c r="K26" s="482"/>
      <c r="L26" s="485"/>
      <c r="M26" s="482"/>
      <c r="N26" s="486"/>
      <c r="O26" s="447"/>
      <c r="P26" s="447"/>
      <c r="Q26" s="447"/>
      <c r="R26" s="375" t="s">
        <v>30</v>
      </c>
      <c r="S26" s="375"/>
      <c r="T26" s="375"/>
      <c r="U26" s="375"/>
      <c r="V26" s="375"/>
      <c r="W26" s="375"/>
      <c r="X26" s="286" t="s">
        <v>45</v>
      </c>
      <c r="Y26" s="286" t="s">
        <v>45</v>
      </c>
      <c r="AA26" s="2" t="s">
        <v>55</v>
      </c>
      <c r="AB26" s="29" t="s">
        <v>174</v>
      </c>
    </row>
    <row r="27" spans="1:34" ht="10.5" customHeight="1" x14ac:dyDescent="0.25">
      <c r="A27" s="412" t="s">
        <v>260</v>
      </c>
      <c r="B27" s="379"/>
      <c r="C27" s="379"/>
      <c r="D27" s="379"/>
      <c r="E27" s="379"/>
      <c r="F27" s="480"/>
      <c r="G27" s="485"/>
      <c r="H27" s="27"/>
      <c r="I27" s="482"/>
      <c r="J27" s="485"/>
      <c r="K27" s="482"/>
      <c r="L27" s="485"/>
      <c r="M27" s="482"/>
      <c r="N27" s="486"/>
      <c r="O27" s="447"/>
      <c r="P27" s="447"/>
      <c r="Q27" s="447"/>
      <c r="R27" s="14" t="s">
        <v>31</v>
      </c>
      <c r="S27" s="14"/>
      <c r="T27" s="14"/>
      <c r="U27" s="14"/>
      <c r="V27" s="14"/>
      <c r="W27" s="14"/>
      <c r="X27" s="286" t="s">
        <v>45</v>
      </c>
      <c r="Y27" s="286" t="s">
        <v>45</v>
      </c>
      <c r="Z27"/>
      <c r="AA27" s="2" t="s">
        <v>56</v>
      </c>
      <c r="AB27" s="29" t="s">
        <v>173</v>
      </c>
    </row>
    <row r="28" spans="1:34" s="3" customFormat="1" ht="10.5" customHeight="1" x14ac:dyDescent="0.25">
      <c r="A28" s="376" t="s">
        <v>261</v>
      </c>
      <c r="B28" s="376"/>
      <c r="C28" s="376"/>
      <c r="D28" s="376"/>
      <c r="E28" s="376"/>
      <c r="F28" s="480" t="s">
        <v>45</v>
      </c>
      <c r="G28" s="481"/>
      <c r="H28" s="27" t="s">
        <v>45</v>
      </c>
      <c r="I28" s="482" t="s">
        <v>45</v>
      </c>
      <c r="J28" s="480"/>
      <c r="K28" s="482" t="s">
        <v>45</v>
      </c>
      <c r="L28" s="480"/>
      <c r="M28" s="482" t="s">
        <v>45</v>
      </c>
      <c r="N28" s="480"/>
      <c r="O28" s="496"/>
      <c r="P28" s="496"/>
      <c r="Q28" s="496"/>
      <c r="R28" s="375" t="s">
        <v>13</v>
      </c>
      <c r="S28" s="375"/>
      <c r="T28" s="375"/>
      <c r="U28" s="375"/>
      <c r="V28" s="375"/>
      <c r="W28" s="375"/>
      <c r="X28" s="286" t="s">
        <v>45</v>
      </c>
      <c r="Y28" s="286" t="s">
        <v>45</v>
      </c>
      <c r="AA28" s="2" t="s">
        <v>57</v>
      </c>
      <c r="AB28" s="29" t="s">
        <v>175</v>
      </c>
      <c r="AC28" s="25"/>
    </row>
    <row r="29" spans="1:34" s="3" customFormat="1" ht="11.25" customHeight="1" x14ac:dyDescent="0.25">
      <c r="A29" s="497" t="s">
        <v>248</v>
      </c>
      <c r="B29" s="497"/>
      <c r="C29" s="497"/>
      <c r="D29" s="497"/>
      <c r="E29" s="497"/>
      <c r="F29" s="497"/>
      <c r="G29" s="497"/>
      <c r="H29" s="497"/>
      <c r="I29" s="497"/>
      <c r="J29" s="497"/>
      <c r="K29" s="497"/>
      <c r="L29" s="497"/>
      <c r="M29" s="497"/>
      <c r="N29" s="497"/>
      <c r="O29" s="497"/>
      <c r="P29" s="497"/>
      <c r="Q29" s="497"/>
      <c r="R29" s="19" t="s">
        <v>87</v>
      </c>
      <c r="S29" s="19"/>
      <c r="T29" s="19"/>
      <c r="U29" s="19"/>
      <c r="V29" s="19"/>
      <c r="W29" s="68" t="s">
        <v>200</v>
      </c>
      <c r="X29" s="69" t="s">
        <v>33</v>
      </c>
      <c r="Y29" s="67" t="s">
        <v>35</v>
      </c>
      <c r="AA29" s="2" t="s">
        <v>58</v>
      </c>
      <c r="AB29" s="29" t="s">
        <v>176</v>
      </c>
      <c r="AC29" s="25"/>
    </row>
    <row r="30" spans="1:34" s="3" customFormat="1" ht="3" hidden="1" customHeight="1" x14ac:dyDescent="0.25">
      <c r="A30" s="2"/>
      <c r="B30" s="2"/>
      <c r="C30" s="2"/>
      <c r="D30" s="2"/>
      <c r="E30" s="2"/>
      <c r="F30" s="2"/>
      <c r="G30" s="2"/>
      <c r="H30" s="2"/>
      <c r="I30" s="2"/>
      <c r="J30" s="2"/>
      <c r="K30" s="2"/>
      <c r="L30" s="2"/>
      <c r="M30" s="2"/>
      <c r="N30" s="2"/>
      <c r="O30" s="2"/>
      <c r="P30" s="2"/>
      <c r="Q30" s="2"/>
      <c r="R30" s="2"/>
      <c r="S30" s="2"/>
      <c r="T30" s="2"/>
      <c r="U30" s="2"/>
      <c r="V30" s="2"/>
      <c r="W30" s="2"/>
      <c r="X30" s="81"/>
      <c r="Y30" s="2"/>
      <c r="AA30" s="3" t="s">
        <v>59</v>
      </c>
      <c r="AC30" s="25"/>
    </row>
    <row r="31" spans="1:34" s="3" customFormat="1" ht="11.25" customHeight="1" x14ac:dyDescent="0.25">
      <c r="A31" s="381" t="s">
        <v>86</v>
      </c>
      <c r="B31" s="381"/>
      <c r="C31" s="381"/>
      <c r="D31" s="381"/>
      <c r="E31" s="381"/>
      <c r="F31" s="381"/>
      <c r="G31" s="381"/>
      <c r="H31" s="381"/>
      <c r="I31" s="369" t="s">
        <v>88</v>
      </c>
      <c r="J31" s="369"/>
      <c r="K31" s="369"/>
      <c r="L31" s="369"/>
      <c r="M31" s="369"/>
      <c r="N31" s="469"/>
      <c r="O31" s="381"/>
      <c r="P31" s="381"/>
      <c r="Q31" s="381"/>
      <c r="R31" s="375" t="s">
        <v>36</v>
      </c>
      <c r="S31" s="375"/>
      <c r="T31" s="375"/>
      <c r="U31" s="375"/>
      <c r="V31" s="375"/>
      <c r="W31" s="375"/>
      <c r="X31" s="79">
        <v>0</v>
      </c>
      <c r="Y31" s="284" t="s">
        <v>45</v>
      </c>
      <c r="AA31" s="2" t="s">
        <v>60</v>
      </c>
      <c r="AC31" s="25"/>
    </row>
    <row r="32" spans="1:34" ht="10.5" customHeight="1" x14ac:dyDescent="0.25">
      <c r="A32" s="375" t="s">
        <v>263</v>
      </c>
      <c r="B32" s="375"/>
      <c r="C32" s="375"/>
      <c r="D32" s="375"/>
      <c r="E32" s="375"/>
      <c r="F32" s="375"/>
      <c r="G32" s="379"/>
      <c r="H32" s="137">
        <v>0</v>
      </c>
      <c r="I32" s="375" t="s">
        <v>90</v>
      </c>
      <c r="J32" s="375"/>
      <c r="K32" s="375"/>
      <c r="L32" s="375"/>
      <c r="M32" s="375"/>
      <c r="N32" s="375"/>
      <c r="O32" s="375"/>
      <c r="P32" s="487" t="s">
        <v>45</v>
      </c>
      <c r="Q32" s="487"/>
      <c r="R32" s="373" t="s">
        <v>585</v>
      </c>
      <c r="S32" s="373"/>
      <c r="T32" s="373"/>
      <c r="U32" s="373"/>
      <c r="V32" s="373"/>
      <c r="W32" s="373"/>
      <c r="X32" s="79">
        <v>0</v>
      </c>
      <c r="Y32" s="284" t="s">
        <v>45</v>
      </c>
      <c r="AA32" s="2" t="s">
        <v>61</v>
      </c>
    </row>
    <row r="33" spans="1:29" ht="10.5" customHeight="1" x14ac:dyDescent="0.25">
      <c r="A33" s="375" t="s">
        <v>249</v>
      </c>
      <c r="B33" s="375"/>
      <c r="C33" s="375"/>
      <c r="D33" s="375"/>
      <c r="E33" s="375"/>
      <c r="F33" s="375"/>
      <c r="G33" s="375"/>
      <c r="H33" s="137" t="s">
        <v>45</v>
      </c>
      <c r="I33" s="375" t="s">
        <v>251</v>
      </c>
      <c r="J33" s="375"/>
      <c r="K33" s="375"/>
      <c r="L33" s="375"/>
      <c r="M33" s="375"/>
      <c r="N33" s="375"/>
      <c r="O33" s="375"/>
      <c r="P33" s="487" t="s">
        <v>45</v>
      </c>
      <c r="Q33" s="487"/>
      <c r="R33" s="3" t="s">
        <v>267</v>
      </c>
      <c r="S33" s="3"/>
      <c r="T33" s="3"/>
      <c r="U33" s="3"/>
      <c r="V33" s="3"/>
      <c r="W33" s="286" t="s">
        <v>45</v>
      </c>
      <c r="X33" s="79">
        <v>0</v>
      </c>
      <c r="Y33" s="284" t="s">
        <v>45</v>
      </c>
      <c r="AA33" s="3" t="s">
        <v>62</v>
      </c>
      <c r="AB33" s="3"/>
    </row>
    <row r="34" spans="1:29" s="17" customFormat="1" ht="10.5" customHeight="1" x14ac:dyDescent="0.25">
      <c r="A34" s="375" t="s">
        <v>580</v>
      </c>
      <c r="B34" s="375"/>
      <c r="C34" s="375"/>
      <c r="D34" s="375"/>
      <c r="E34" s="375"/>
      <c r="F34" s="375"/>
      <c r="G34" s="375"/>
      <c r="H34" s="141" t="s">
        <v>45</v>
      </c>
      <c r="I34" s="497" t="s">
        <v>270</v>
      </c>
      <c r="J34" s="497"/>
      <c r="K34" s="497"/>
      <c r="L34" s="497"/>
      <c r="M34" s="497"/>
      <c r="N34" s="497"/>
      <c r="O34" s="497"/>
      <c r="P34" s="487" t="s">
        <v>45</v>
      </c>
      <c r="Q34" s="487"/>
      <c r="R34" s="3" t="s">
        <v>265</v>
      </c>
      <c r="S34" s="3"/>
      <c r="T34" s="3"/>
      <c r="U34" s="3"/>
      <c r="V34" s="3"/>
      <c r="W34" s="28" t="s">
        <v>45</v>
      </c>
      <c r="X34" s="80">
        <v>0</v>
      </c>
      <c r="Y34" s="285" t="s">
        <v>45</v>
      </c>
      <c r="Z34" s="2"/>
      <c r="AA34" s="3" t="s">
        <v>63</v>
      </c>
      <c r="AB34" s="3" t="s">
        <v>45</v>
      </c>
      <c r="AC34" s="31"/>
    </row>
    <row r="35" spans="1:29" s="3" customFormat="1" ht="10.5" customHeight="1" x14ac:dyDescent="0.25">
      <c r="A35" s="375" t="s">
        <v>252</v>
      </c>
      <c r="B35" s="375"/>
      <c r="C35" s="375"/>
      <c r="D35" s="375"/>
      <c r="E35" s="375"/>
      <c r="F35" s="375"/>
      <c r="G35" s="375"/>
      <c r="H35" s="141" t="s">
        <v>45</v>
      </c>
      <c r="I35" s="375"/>
      <c r="J35" s="379"/>
      <c r="K35" s="379"/>
      <c r="L35" s="379"/>
      <c r="M35" s="379"/>
      <c r="N35" s="379"/>
      <c r="O35" s="379"/>
      <c r="P35" s="498"/>
      <c r="Q35" s="498"/>
      <c r="R35" s="3" t="s">
        <v>266</v>
      </c>
      <c r="S35" s="14"/>
      <c r="T35" s="14"/>
      <c r="U35" s="14"/>
      <c r="V35" s="14"/>
      <c r="W35" s="28" t="s">
        <v>45</v>
      </c>
      <c r="X35" s="118">
        <v>0</v>
      </c>
      <c r="Y35" s="284" t="s">
        <v>45</v>
      </c>
      <c r="Z35" s="2"/>
      <c r="AA35" s="3" t="s">
        <v>64</v>
      </c>
      <c r="AB35" s="3" t="s">
        <v>46</v>
      </c>
      <c r="AC35" s="25"/>
    </row>
    <row r="36" spans="1:29" s="3" customFormat="1" ht="3"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3" t="s">
        <v>65</v>
      </c>
      <c r="AC36" s="25"/>
    </row>
    <row r="37" spans="1:29" s="17" customFormat="1" ht="13.5" customHeight="1" x14ac:dyDescent="0.25">
      <c r="A37" s="501" t="s">
        <v>422</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AA37" s="3" t="s">
        <v>66</v>
      </c>
      <c r="AB37" s="3"/>
    </row>
    <row r="38" spans="1:29" x14ac:dyDescent="0.25">
      <c r="A38" s="502"/>
      <c r="B38" s="502"/>
      <c r="C38" s="502"/>
      <c r="D38" s="502"/>
      <c r="E38" s="502"/>
      <c r="F38" s="502"/>
      <c r="G38" s="503"/>
      <c r="H38" s="504" t="s">
        <v>2</v>
      </c>
      <c r="I38" s="505"/>
      <c r="J38" s="506" t="s">
        <v>1</v>
      </c>
      <c r="K38" s="507"/>
      <c r="L38" s="507"/>
      <c r="M38" s="507"/>
      <c r="N38" s="507"/>
      <c r="O38" s="507"/>
      <c r="P38" s="507"/>
      <c r="Q38" s="507"/>
      <c r="R38" s="507"/>
      <c r="S38" s="507"/>
      <c r="T38" s="507"/>
      <c r="U38" s="508"/>
      <c r="V38" s="509" t="s">
        <v>10</v>
      </c>
      <c r="W38" s="510"/>
      <c r="X38" s="510"/>
      <c r="Y38" s="510"/>
      <c r="AA38" s="3" t="s">
        <v>67</v>
      </c>
      <c r="AB38" s="3"/>
    </row>
    <row r="39" spans="1:29" ht="54" customHeight="1" x14ac:dyDescent="0.25">
      <c r="A39" s="3"/>
      <c r="B39" s="3"/>
      <c r="C39" s="3"/>
      <c r="D39" s="3"/>
      <c r="E39" s="3"/>
      <c r="F39" s="3"/>
      <c r="G39" s="3"/>
      <c r="H39" s="511" t="s">
        <v>16</v>
      </c>
      <c r="I39" s="513" t="s">
        <v>504</v>
      </c>
      <c r="J39" s="65" t="s">
        <v>326</v>
      </c>
      <c r="K39" s="50" t="s">
        <v>250</v>
      </c>
      <c r="L39" s="64" t="s">
        <v>21</v>
      </c>
      <c r="M39" s="49" t="s">
        <v>83</v>
      </c>
      <c r="N39" s="32" t="s">
        <v>18</v>
      </c>
      <c r="O39" s="33" t="s">
        <v>528</v>
      </c>
      <c r="P39" s="33" t="s">
        <v>325</v>
      </c>
      <c r="Q39" s="50" t="s">
        <v>529</v>
      </c>
      <c r="R39" s="51" t="s">
        <v>406</v>
      </c>
      <c r="S39" s="51" t="s">
        <v>407</v>
      </c>
      <c r="T39" s="51" t="s">
        <v>530</v>
      </c>
      <c r="U39" s="52" t="s">
        <v>324</v>
      </c>
      <c r="V39" s="53" t="s">
        <v>19</v>
      </c>
      <c r="W39" s="54" t="s">
        <v>170</v>
      </c>
      <c r="X39" s="52" t="s">
        <v>171</v>
      </c>
      <c r="Y39" s="515" t="s">
        <v>17</v>
      </c>
      <c r="AA39" s="3" t="s">
        <v>68</v>
      </c>
      <c r="AB39" s="3"/>
    </row>
    <row r="40" spans="1:29" x14ac:dyDescent="0.25">
      <c r="A40" s="34"/>
      <c r="B40" s="407" t="s">
        <v>15</v>
      </c>
      <c r="C40" s="407"/>
      <c r="D40" s="407"/>
      <c r="E40" s="407"/>
      <c r="F40" s="407"/>
      <c r="G40" s="517"/>
      <c r="H40" s="512"/>
      <c r="I40" s="514"/>
      <c r="J40" s="499" t="s">
        <v>503</v>
      </c>
      <c r="K40" s="518"/>
      <c r="L40" s="518"/>
      <c r="M40" s="518"/>
      <c r="N40" s="518"/>
      <c r="O40" s="518"/>
      <c r="P40" s="518"/>
      <c r="Q40" s="518"/>
      <c r="R40" s="518"/>
      <c r="S40" s="518"/>
      <c r="T40" s="518"/>
      <c r="U40" s="518"/>
      <c r="V40" s="500"/>
      <c r="W40" s="499" t="s">
        <v>84</v>
      </c>
      <c r="X40" s="500"/>
      <c r="Y40" s="516"/>
      <c r="AA40" s="3" t="s">
        <v>69</v>
      </c>
      <c r="AB40" s="18" t="s">
        <v>169</v>
      </c>
    </row>
    <row r="41" spans="1:29" s="18" customFormat="1" ht="12.75" x14ac:dyDescent="0.25">
      <c r="A41" s="55">
        <v>1</v>
      </c>
      <c r="B41" s="457"/>
      <c r="C41" s="458"/>
      <c r="D41" s="458"/>
      <c r="E41" s="458"/>
      <c r="F41" s="458"/>
      <c r="G41" s="459"/>
      <c r="H41" s="56">
        <v>0</v>
      </c>
      <c r="I41" s="57">
        <v>0</v>
      </c>
      <c r="J41" s="66"/>
      <c r="K41" s="58"/>
      <c r="L41" s="58"/>
      <c r="M41" s="58"/>
      <c r="N41" s="56"/>
      <c r="O41" s="58"/>
      <c r="P41" s="58"/>
      <c r="Q41" s="56"/>
      <c r="R41" s="56"/>
      <c r="S41" s="56"/>
      <c r="T41" s="56"/>
      <c r="U41" s="57"/>
      <c r="V41" s="59"/>
      <c r="W41" s="60">
        <v>0</v>
      </c>
      <c r="X41" s="61">
        <v>0</v>
      </c>
      <c r="Y41" s="62">
        <v>0</v>
      </c>
      <c r="AA41" s="3" t="s">
        <v>70</v>
      </c>
      <c r="AB41" s="18" t="s">
        <v>99</v>
      </c>
      <c r="AC41" s="42"/>
    </row>
    <row r="42" spans="1:29" s="18" customFormat="1" ht="12.75" x14ac:dyDescent="0.25">
      <c r="A42" s="55">
        <f>1+A41</f>
        <v>2</v>
      </c>
      <c r="B42" s="457"/>
      <c r="C42" s="458"/>
      <c r="D42" s="458"/>
      <c r="E42" s="458"/>
      <c r="F42" s="458"/>
      <c r="G42" s="459"/>
      <c r="H42" s="56">
        <v>0</v>
      </c>
      <c r="I42" s="57">
        <v>0</v>
      </c>
      <c r="J42" s="66"/>
      <c r="K42" s="58"/>
      <c r="L42" s="58"/>
      <c r="M42" s="58"/>
      <c r="N42" s="56"/>
      <c r="O42" s="58"/>
      <c r="P42" s="58"/>
      <c r="Q42" s="56"/>
      <c r="R42" s="56"/>
      <c r="S42" s="56"/>
      <c r="T42" s="56"/>
      <c r="U42" s="57"/>
      <c r="V42" s="59"/>
      <c r="W42" s="60">
        <v>0</v>
      </c>
      <c r="X42" s="61">
        <v>0</v>
      </c>
      <c r="Y42" s="62">
        <v>0</v>
      </c>
      <c r="AA42" s="292" t="s">
        <v>71</v>
      </c>
      <c r="AC42" s="42"/>
    </row>
    <row r="43" spans="1:29" s="18" customFormat="1" ht="12.75" x14ac:dyDescent="0.25">
      <c r="A43" s="55">
        <f t="shared" ref="A43:A65" si="0">1+A42</f>
        <v>3</v>
      </c>
      <c r="B43" s="457"/>
      <c r="C43" s="458"/>
      <c r="D43" s="458"/>
      <c r="E43" s="458"/>
      <c r="F43" s="458"/>
      <c r="G43" s="459"/>
      <c r="H43" s="56">
        <v>0</v>
      </c>
      <c r="I43" s="57">
        <v>0</v>
      </c>
      <c r="J43" s="66"/>
      <c r="K43" s="58"/>
      <c r="L43" s="58"/>
      <c r="M43" s="58"/>
      <c r="N43" s="56"/>
      <c r="O43" s="58"/>
      <c r="P43" s="58"/>
      <c r="Q43" s="56"/>
      <c r="R43" s="56"/>
      <c r="S43" s="56"/>
      <c r="T43" s="56"/>
      <c r="U43" s="57"/>
      <c r="V43" s="59"/>
      <c r="W43" s="60">
        <v>0</v>
      </c>
      <c r="X43" s="61">
        <v>0</v>
      </c>
      <c r="Y43" s="62">
        <v>0</v>
      </c>
      <c r="AA43" s="18" t="s">
        <v>72</v>
      </c>
      <c r="AC43" s="42"/>
    </row>
    <row r="44" spans="1:29" s="18" customFormat="1" ht="12.75" x14ac:dyDescent="0.25">
      <c r="A44" s="55">
        <f t="shared" si="0"/>
        <v>4</v>
      </c>
      <c r="B44" s="457"/>
      <c r="C44" s="458"/>
      <c r="D44" s="458"/>
      <c r="E44" s="458"/>
      <c r="F44" s="458"/>
      <c r="G44" s="459"/>
      <c r="H44" s="56">
        <v>0</v>
      </c>
      <c r="I44" s="57">
        <v>0</v>
      </c>
      <c r="J44" s="66"/>
      <c r="K44" s="58"/>
      <c r="L44" s="58"/>
      <c r="M44" s="58"/>
      <c r="N44" s="56"/>
      <c r="O44" s="58"/>
      <c r="P44" s="58"/>
      <c r="Q44" s="56"/>
      <c r="R44" s="56"/>
      <c r="S44" s="56"/>
      <c r="T44" s="56"/>
      <c r="U44" s="57"/>
      <c r="V44" s="59"/>
      <c r="W44" s="60">
        <v>0</v>
      </c>
      <c r="X44" s="61">
        <v>0</v>
      </c>
      <c r="Y44" s="62">
        <v>0</v>
      </c>
      <c r="AA44" s="18" t="s">
        <v>73</v>
      </c>
      <c r="AC44" s="42"/>
    </row>
    <row r="45" spans="1:29" s="18" customFormat="1" ht="12.75" x14ac:dyDescent="0.25">
      <c r="A45" s="55">
        <f t="shared" si="0"/>
        <v>5</v>
      </c>
      <c r="B45" s="457"/>
      <c r="C45" s="458"/>
      <c r="D45" s="458"/>
      <c r="E45" s="458"/>
      <c r="F45" s="458"/>
      <c r="G45" s="459"/>
      <c r="H45" s="56">
        <v>0</v>
      </c>
      <c r="I45" s="57">
        <v>0</v>
      </c>
      <c r="J45" s="66"/>
      <c r="K45" s="58"/>
      <c r="L45" s="58"/>
      <c r="M45" s="58"/>
      <c r="N45" s="56"/>
      <c r="O45" s="58"/>
      <c r="P45" s="58"/>
      <c r="Q45" s="56"/>
      <c r="R45" s="56"/>
      <c r="S45" s="56"/>
      <c r="T45" s="56"/>
      <c r="U45" s="57"/>
      <c r="V45" s="59"/>
      <c r="W45" s="60">
        <v>0</v>
      </c>
      <c r="X45" s="61">
        <v>0</v>
      </c>
      <c r="Y45" s="62">
        <v>0</v>
      </c>
      <c r="AA45" s="18" t="s">
        <v>74</v>
      </c>
      <c r="AC45" s="42"/>
    </row>
    <row r="46" spans="1:29" s="18" customFormat="1" ht="12.75" x14ac:dyDescent="0.25">
      <c r="A46" s="55">
        <f t="shared" si="0"/>
        <v>6</v>
      </c>
      <c r="B46" s="457"/>
      <c r="C46" s="458"/>
      <c r="D46" s="458"/>
      <c r="E46" s="458"/>
      <c r="F46" s="458"/>
      <c r="G46" s="459"/>
      <c r="H46" s="56">
        <v>0</v>
      </c>
      <c r="I46" s="57">
        <v>0</v>
      </c>
      <c r="J46" s="66"/>
      <c r="K46" s="58"/>
      <c r="L46" s="58"/>
      <c r="M46" s="58"/>
      <c r="N46" s="56"/>
      <c r="O46" s="58"/>
      <c r="P46" s="58"/>
      <c r="Q46" s="56"/>
      <c r="R46" s="56"/>
      <c r="S46" s="56"/>
      <c r="T46" s="56"/>
      <c r="U46" s="57"/>
      <c r="V46" s="59"/>
      <c r="W46" s="60">
        <v>0</v>
      </c>
      <c r="X46" s="61">
        <v>0</v>
      </c>
      <c r="Y46" s="62">
        <v>0</v>
      </c>
      <c r="AA46" s="18" t="s">
        <v>75</v>
      </c>
      <c r="AC46" s="42"/>
    </row>
    <row r="47" spans="1:29" s="18" customFormat="1" ht="12.75" x14ac:dyDescent="0.25">
      <c r="A47" s="55">
        <f t="shared" si="0"/>
        <v>7</v>
      </c>
      <c r="B47" s="457"/>
      <c r="C47" s="458"/>
      <c r="D47" s="458"/>
      <c r="E47" s="458"/>
      <c r="F47" s="458"/>
      <c r="G47" s="459"/>
      <c r="H47" s="56">
        <v>0</v>
      </c>
      <c r="I47" s="57">
        <v>0</v>
      </c>
      <c r="J47" s="66"/>
      <c r="K47" s="58"/>
      <c r="L47" s="58"/>
      <c r="M47" s="58"/>
      <c r="N47" s="56"/>
      <c r="O47" s="58"/>
      <c r="P47" s="58"/>
      <c r="Q47" s="56"/>
      <c r="R47" s="56"/>
      <c r="S47" s="56"/>
      <c r="T47" s="56"/>
      <c r="U47" s="57"/>
      <c r="V47" s="59"/>
      <c r="W47" s="60">
        <v>0</v>
      </c>
      <c r="X47" s="61">
        <v>0</v>
      </c>
      <c r="Y47" s="62">
        <v>0</v>
      </c>
      <c r="AA47" s="18" t="s">
        <v>76</v>
      </c>
      <c r="AC47" s="42"/>
    </row>
    <row r="48" spans="1:29" s="18" customFormat="1" ht="12.75" x14ac:dyDescent="0.25">
      <c r="A48" s="55">
        <f t="shared" si="0"/>
        <v>8</v>
      </c>
      <c r="B48" s="457"/>
      <c r="C48" s="458"/>
      <c r="D48" s="458"/>
      <c r="E48" s="458"/>
      <c r="F48" s="458"/>
      <c r="G48" s="459"/>
      <c r="H48" s="56">
        <v>0</v>
      </c>
      <c r="I48" s="57">
        <v>0</v>
      </c>
      <c r="J48" s="66"/>
      <c r="K48" s="58"/>
      <c r="L48" s="58"/>
      <c r="M48" s="58"/>
      <c r="N48" s="56"/>
      <c r="O48" s="58"/>
      <c r="P48" s="58"/>
      <c r="Q48" s="56"/>
      <c r="R48" s="56"/>
      <c r="S48" s="56"/>
      <c r="T48" s="56"/>
      <c r="U48" s="57"/>
      <c r="V48" s="59"/>
      <c r="W48" s="60">
        <v>0</v>
      </c>
      <c r="X48" s="61">
        <v>0</v>
      </c>
      <c r="Y48" s="62">
        <v>0</v>
      </c>
      <c r="AA48" s="18" t="s">
        <v>77</v>
      </c>
      <c r="AC48" s="42"/>
    </row>
    <row r="49" spans="1:29" s="18" customFormat="1" ht="12.75" x14ac:dyDescent="0.25">
      <c r="A49" s="55">
        <f t="shared" si="0"/>
        <v>9</v>
      </c>
      <c r="B49" s="457"/>
      <c r="C49" s="458"/>
      <c r="D49" s="458"/>
      <c r="E49" s="458"/>
      <c r="F49" s="458"/>
      <c r="G49" s="459"/>
      <c r="H49" s="56">
        <v>0</v>
      </c>
      <c r="I49" s="57">
        <v>0</v>
      </c>
      <c r="J49" s="66"/>
      <c r="K49" s="58"/>
      <c r="L49" s="58"/>
      <c r="M49" s="58"/>
      <c r="N49" s="56"/>
      <c r="O49" s="58"/>
      <c r="P49" s="58"/>
      <c r="Q49" s="56"/>
      <c r="R49" s="56"/>
      <c r="S49" s="56"/>
      <c r="T49" s="56"/>
      <c r="U49" s="57"/>
      <c r="V49" s="59"/>
      <c r="W49" s="60">
        <v>0</v>
      </c>
      <c r="X49" s="61">
        <v>0</v>
      </c>
      <c r="Y49" s="62">
        <v>0</v>
      </c>
      <c r="AA49" s="3"/>
      <c r="AC49" s="42"/>
    </row>
    <row r="50" spans="1:29" s="18" customFormat="1" ht="12.75" x14ac:dyDescent="0.25">
      <c r="A50" s="55">
        <f t="shared" si="0"/>
        <v>10</v>
      </c>
      <c r="B50" s="457"/>
      <c r="C50" s="458"/>
      <c r="D50" s="458"/>
      <c r="E50" s="458"/>
      <c r="F50" s="458"/>
      <c r="G50" s="459"/>
      <c r="H50" s="56">
        <v>0</v>
      </c>
      <c r="I50" s="57">
        <v>0</v>
      </c>
      <c r="J50" s="66"/>
      <c r="K50" s="58"/>
      <c r="L50" s="58"/>
      <c r="M50" s="58"/>
      <c r="N50" s="56"/>
      <c r="O50" s="58"/>
      <c r="P50" s="58"/>
      <c r="Q50" s="56"/>
      <c r="R50" s="56"/>
      <c r="S50" s="56"/>
      <c r="T50" s="56"/>
      <c r="U50" s="57"/>
      <c r="V50" s="59"/>
      <c r="W50" s="60">
        <v>0</v>
      </c>
      <c r="X50" s="61">
        <v>0</v>
      </c>
      <c r="Y50" s="62">
        <v>0</v>
      </c>
      <c r="AA50" s="3"/>
      <c r="AC50" s="42"/>
    </row>
    <row r="51" spans="1:29" s="18" customFormat="1" ht="12.75" x14ac:dyDescent="0.25">
      <c r="A51" s="55">
        <f t="shared" si="0"/>
        <v>11</v>
      </c>
      <c r="B51" s="457"/>
      <c r="C51" s="458"/>
      <c r="D51" s="458"/>
      <c r="E51" s="458"/>
      <c r="F51" s="458"/>
      <c r="G51" s="459"/>
      <c r="H51" s="56">
        <v>0</v>
      </c>
      <c r="I51" s="57">
        <v>0</v>
      </c>
      <c r="J51" s="66"/>
      <c r="K51" s="58"/>
      <c r="L51" s="58"/>
      <c r="M51" s="58"/>
      <c r="N51" s="56"/>
      <c r="O51" s="58"/>
      <c r="P51" s="58"/>
      <c r="Q51" s="56"/>
      <c r="R51" s="56"/>
      <c r="S51" s="56"/>
      <c r="T51" s="56"/>
      <c r="U51" s="57"/>
      <c r="V51" s="59"/>
      <c r="W51" s="60">
        <v>0</v>
      </c>
      <c r="X51" s="61">
        <v>0</v>
      </c>
      <c r="Y51" s="62">
        <v>0</v>
      </c>
      <c r="AA51" s="3"/>
      <c r="AC51" s="42"/>
    </row>
    <row r="52" spans="1:29" s="18" customFormat="1" ht="12.75" x14ac:dyDescent="0.25">
      <c r="A52" s="55">
        <f t="shared" si="0"/>
        <v>12</v>
      </c>
      <c r="B52" s="457"/>
      <c r="C52" s="458"/>
      <c r="D52" s="458"/>
      <c r="E52" s="458"/>
      <c r="F52" s="458"/>
      <c r="G52" s="459"/>
      <c r="H52" s="56">
        <v>0</v>
      </c>
      <c r="I52" s="57">
        <v>0</v>
      </c>
      <c r="J52" s="66"/>
      <c r="K52" s="58"/>
      <c r="L52" s="58"/>
      <c r="M52" s="58"/>
      <c r="N52" s="56"/>
      <c r="O52" s="58"/>
      <c r="P52" s="58"/>
      <c r="Q52" s="56"/>
      <c r="R52" s="56"/>
      <c r="S52" s="56"/>
      <c r="T52" s="56"/>
      <c r="U52" s="57"/>
      <c r="V52" s="59"/>
      <c r="W52" s="60">
        <v>0</v>
      </c>
      <c r="X52" s="61">
        <v>0</v>
      </c>
      <c r="Y52" s="62">
        <v>0</v>
      </c>
      <c r="AA52" s="63"/>
      <c r="AB52" s="18" t="s">
        <v>165</v>
      </c>
      <c r="AC52" s="42"/>
    </row>
    <row r="53" spans="1:29" s="18" customFormat="1" ht="12.75" x14ac:dyDescent="0.25">
      <c r="A53" s="55">
        <f t="shared" si="0"/>
        <v>13</v>
      </c>
      <c r="B53" s="457"/>
      <c r="C53" s="458"/>
      <c r="D53" s="458"/>
      <c r="E53" s="458"/>
      <c r="F53" s="458"/>
      <c r="G53" s="459"/>
      <c r="H53" s="56">
        <v>0</v>
      </c>
      <c r="I53" s="57">
        <v>0</v>
      </c>
      <c r="J53" s="66"/>
      <c r="K53" s="58"/>
      <c r="L53" s="58"/>
      <c r="M53" s="58"/>
      <c r="N53" s="56"/>
      <c r="O53" s="58"/>
      <c r="P53" s="58"/>
      <c r="Q53" s="56"/>
      <c r="R53" s="56"/>
      <c r="S53" s="56"/>
      <c r="T53" s="56"/>
      <c r="U53" s="57"/>
      <c r="V53" s="59"/>
      <c r="W53" s="60">
        <v>0</v>
      </c>
      <c r="X53" s="61">
        <v>0</v>
      </c>
      <c r="Y53" s="62">
        <v>0</v>
      </c>
      <c r="AB53" s="18" t="s">
        <v>166</v>
      </c>
      <c r="AC53" s="42"/>
    </row>
    <row r="54" spans="1:29" s="18" customFormat="1" ht="12.75" x14ac:dyDescent="0.25">
      <c r="A54" s="55">
        <f t="shared" si="0"/>
        <v>14</v>
      </c>
      <c r="B54" s="457"/>
      <c r="C54" s="458"/>
      <c r="D54" s="458"/>
      <c r="E54" s="458"/>
      <c r="F54" s="458"/>
      <c r="G54" s="459"/>
      <c r="H54" s="56">
        <v>0</v>
      </c>
      <c r="I54" s="57">
        <v>0</v>
      </c>
      <c r="J54" s="66"/>
      <c r="K54" s="58"/>
      <c r="L54" s="58"/>
      <c r="M54" s="58"/>
      <c r="N54" s="56"/>
      <c r="O54" s="58"/>
      <c r="P54" s="58"/>
      <c r="Q54" s="56"/>
      <c r="R54" s="56"/>
      <c r="S54" s="56"/>
      <c r="T54" s="56"/>
      <c r="U54" s="57"/>
      <c r="V54" s="59"/>
      <c r="W54" s="60">
        <v>0</v>
      </c>
      <c r="X54" s="61">
        <v>0</v>
      </c>
      <c r="Y54" s="62">
        <v>0</v>
      </c>
      <c r="AB54" s="18" t="s">
        <v>164</v>
      </c>
      <c r="AC54" s="42"/>
    </row>
    <row r="55" spans="1:29" s="18" customFormat="1" ht="12.75" x14ac:dyDescent="0.25">
      <c r="A55" s="55">
        <f t="shared" si="0"/>
        <v>15</v>
      </c>
      <c r="B55" s="457"/>
      <c r="C55" s="458"/>
      <c r="D55" s="458"/>
      <c r="E55" s="458"/>
      <c r="F55" s="458"/>
      <c r="G55" s="459"/>
      <c r="H55" s="56">
        <v>0</v>
      </c>
      <c r="I55" s="57">
        <v>0</v>
      </c>
      <c r="J55" s="66"/>
      <c r="K55" s="58"/>
      <c r="L55" s="58"/>
      <c r="M55" s="58"/>
      <c r="N55" s="56"/>
      <c r="O55" s="58"/>
      <c r="P55" s="58"/>
      <c r="Q55" s="56"/>
      <c r="R55" s="56"/>
      <c r="S55" s="56"/>
      <c r="T55" s="56"/>
      <c r="U55" s="57"/>
      <c r="V55" s="59"/>
      <c r="W55" s="60">
        <v>0</v>
      </c>
      <c r="X55" s="61">
        <v>0</v>
      </c>
      <c r="Y55" s="62">
        <v>0</v>
      </c>
      <c r="AB55" s="18" t="s">
        <v>167</v>
      </c>
      <c r="AC55" s="42"/>
    </row>
    <row r="56" spans="1:29" s="18" customFormat="1" ht="12.75" x14ac:dyDescent="0.25">
      <c r="A56" s="55">
        <f t="shared" si="0"/>
        <v>16</v>
      </c>
      <c r="B56" s="457"/>
      <c r="C56" s="458"/>
      <c r="D56" s="458"/>
      <c r="E56" s="458"/>
      <c r="F56" s="458"/>
      <c r="G56" s="459"/>
      <c r="H56" s="56">
        <v>0</v>
      </c>
      <c r="I56" s="57">
        <v>0</v>
      </c>
      <c r="J56" s="66"/>
      <c r="K56" s="58"/>
      <c r="L56" s="58"/>
      <c r="M56" s="58"/>
      <c r="N56" s="56"/>
      <c r="O56" s="58"/>
      <c r="P56" s="58"/>
      <c r="Q56" s="56"/>
      <c r="R56" s="56"/>
      <c r="S56" s="56"/>
      <c r="T56" s="56"/>
      <c r="U56" s="57"/>
      <c r="V56" s="59"/>
      <c r="W56" s="60">
        <v>0</v>
      </c>
      <c r="X56" s="61">
        <v>0</v>
      </c>
      <c r="Y56" s="62">
        <v>0</v>
      </c>
      <c r="AB56" s="18" t="s">
        <v>172</v>
      </c>
      <c r="AC56" s="42"/>
    </row>
    <row r="57" spans="1:29" s="18" customFormat="1" ht="12.75" x14ac:dyDescent="0.25">
      <c r="A57" s="55">
        <f t="shared" si="0"/>
        <v>17</v>
      </c>
      <c r="B57" s="457"/>
      <c r="C57" s="458"/>
      <c r="D57" s="458"/>
      <c r="E57" s="458"/>
      <c r="F57" s="458"/>
      <c r="G57" s="459"/>
      <c r="H57" s="56">
        <v>0</v>
      </c>
      <c r="I57" s="57">
        <v>0</v>
      </c>
      <c r="J57" s="66"/>
      <c r="K57" s="58"/>
      <c r="L57" s="58"/>
      <c r="M57" s="58"/>
      <c r="N57" s="56"/>
      <c r="O57" s="58"/>
      <c r="P57" s="58"/>
      <c r="Q57" s="56"/>
      <c r="R57" s="56"/>
      <c r="S57" s="56"/>
      <c r="T57" s="56"/>
      <c r="U57" s="57"/>
      <c r="V57" s="59"/>
      <c r="W57" s="60">
        <v>0</v>
      </c>
      <c r="X57" s="61">
        <v>0</v>
      </c>
      <c r="Y57" s="62">
        <v>0</v>
      </c>
      <c r="AB57" s="18" t="s">
        <v>168</v>
      </c>
      <c r="AC57" s="42"/>
    </row>
    <row r="58" spans="1:29" s="18" customFormat="1" ht="12.75" x14ac:dyDescent="0.25">
      <c r="A58" s="55">
        <f t="shared" si="0"/>
        <v>18</v>
      </c>
      <c r="B58" s="457"/>
      <c r="C58" s="458"/>
      <c r="D58" s="458"/>
      <c r="E58" s="458"/>
      <c r="F58" s="458"/>
      <c r="G58" s="459"/>
      <c r="H58" s="56">
        <v>0</v>
      </c>
      <c r="I58" s="57">
        <v>0</v>
      </c>
      <c r="J58" s="66"/>
      <c r="K58" s="58"/>
      <c r="L58" s="58"/>
      <c r="M58" s="58"/>
      <c r="N58" s="56"/>
      <c r="O58" s="58"/>
      <c r="P58" s="58"/>
      <c r="Q58" s="56"/>
      <c r="R58" s="56"/>
      <c r="S58" s="56"/>
      <c r="T58" s="56"/>
      <c r="U58" s="57"/>
      <c r="V58" s="59"/>
      <c r="W58" s="60">
        <v>0</v>
      </c>
      <c r="X58" s="61">
        <v>0</v>
      </c>
      <c r="Y58" s="62">
        <v>0</v>
      </c>
      <c r="AC58" s="42"/>
    </row>
    <row r="59" spans="1:29" s="18" customFormat="1" ht="12.75" x14ac:dyDescent="0.25">
      <c r="A59" s="55">
        <f t="shared" si="0"/>
        <v>19</v>
      </c>
      <c r="B59" s="457"/>
      <c r="C59" s="458"/>
      <c r="D59" s="458"/>
      <c r="E59" s="458"/>
      <c r="F59" s="458"/>
      <c r="G59" s="459"/>
      <c r="H59" s="56">
        <v>0</v>
      </c>
      <c r="I59" s="57">
        <v>0</v>
      </c>
      <c r="J59" s="66"/>
      <c r="K59" s="58"/>
      <c r="L59" s="58"/>
      <c r="M59" s="58"/>
      <c r="N59" s="56"/>
      <c r="O59" s="58"/>
      <c r="P59" s="58"/>
      <c r="Q59" s="56"/>
      <c r="R59" s="56"/>
      <c r="S59" s="56"/>
      <c r="T59" s="56"/>
      <c r="U59" s="57"/>
      <c r="V59" s="59"/>
      <c r="W59" s="60">
        <v>0</v>
      </c>
      <c r="X59" s="61">
        <v>0</v>
      </c>
      <c r="Y59" s="62">
        <v>0</v>
      </c>
      <c r="AC59" s="42"/>
    </row>
    <row r="60" spans="1:29" s="18" customFormat="1" x14ac:dyDescent="0.25">
      <c r="A60" s="55">
        <f t="shared" si="0"/>
        <v>20</v>
      </c>
      <c r="B60" s="457"/>
      <c r="C60" s="519"/>
      <c r="D60" s="519"/>
      <c r="E60" s="519"/>
      <c r="F60" s="519"/>
      <c r="G60" s="520"/>
      <c r="H60" s="56">
        <v>0</v>
      </c>
      <c r="I60" s="57">
        <v>0</v>
      </c>
      <c r="J60" s="66"/>
      <c r="K60" s="58"/>
      <c r="L60" s="58"/>
      <c r="M60" s="58"/>
      <c r="N60" s="56"/>
      <c r="O60" s="58"/>
      <c r="P60" s="58"/>
      <c r="Q60" s="56"/>
      <c r="R60" s="56"/>
      <c r="S60" s="56"/>
      <c r="T60" s="56"/>
      <c r="U60" s="57"/>
      <c r="V60" s="59"/>
      <c r="W60" s="60">
        <v>0</v>
      </c>
      <c r="X60" s="61">
        <v>0</v>
      </c>
      <c r="Y60" s="62">
        <v>0</v>
      </c>
      <c r="AC60" s="42"/>
    </row>
    <row r="61" spans="1:29" s="18" customFormat="1" x14ac:dyDescent="0.25">
      <c r="A61" s="55">
        <f t="shared" si="0"/>
        <v>21</v>
      </c>
      <c r="B61" s="457"/>
      <c r="C61" s="519"/>
      <c r="D61" s="519"/>
      <c r="E61" s="519"/>
      <c r="F61" s="519"/>
      <c r="G61" s="520"/>
      <c r="H61" s="56">
        <v>0</v>
      </c>
      <c r="I61" s="57">
        <v>0</v>
      </c>
      <c r="J61" s="66"/>
      <c r="K61" s="58"/>
      <c r="L61" s="58"/>
      <c r="M61" s="58"/>
      <c r="N61" s="56"/>
      <c r="O61" s="58"/>
      <c r="P61" s="58"/>
      <c r="Q61" s="56"/>
      <c r="R61" s="56"/>
      <c r="S61" s="56"/>
      <c r="T61" s="56"/>
      <c r="U61" s="57"/>
      <c r="V61" s="59"/>
      <c r="W61" s="60">
        <v>0</v>
      </c>
      <c r="X61" s="61">
        <v>0</v>
      </c>
      <c r="Y61" s="62">
        <v>0</v>
      </c>
      <c r="AC61" s="42"/>
    </row>
    <row r="62" spans="1:29" s="18" customFormat="1" x14ac:dyDescent="0.25">
      <c r="A62" s="55">
        <f t="shared" si="0"/>
        <v>22</v>
      </c>
      <c r="B62" s="457"/>
      <c r="C62" s="519"/>
      <c r="D62" s="519"/>
      <c r="E62" s="519"/>
      <c r="F62" s="519"/>
      <c r="G62" s="520"/>
      <c r="H62" s="56">
        <v>0</v>
      </c>
      <c r="I62" s="57">
        <v>0</v>
      </c>
      <c r="J62" s="66"/>
      <c r="K62" s="58"/>
      <c r="L62" s="58"/>
      <c r="M62" s="58"/>
      <c r="N62" s="56"/>
      <c r="O62" s="58"/>
      <c r="P62" s="58"/>
      <c r="Q62" s="56"/>
      <c r="R62" s="56"/>
      <c r="S62" s="56"/>
      <c r="T62" s="56"/>
      <c r="U62" s="57"/>
      <c r="V62" s="59"/>
      <c r="W62" s="60">
        <v>0</v>
      </c>
      <c r="X62" s="61">
        <v>0</v>
      </c>
      <c r="Y62" s="62">
        <v>0</v>
      </c>
      <c r="AC62" s="42"/>
    </row>
    <row r="63" spans="1:29" s="18" customFormat="1" x14ac:dyDescent="0.25">
      <c r="A63" s="55">
        <f t="shared" si="0"/>
        <v>23</v>
      </c>
      <c r="B63" s="457"/>
      <c r="C63" s="519"/>
      <c r="D63" s="519"/>
      <c r="E63" s="519"/>
      <c r="F63" s="519"/>
      <c r="G63" s="520"/>
      <c r="H63" s="56">
        <v>0</v>
      </c>
      <c r="I63" s="57">
        <v>0</v>
      </c>
      <c r="J63" s="66"/>
      <c r="K63" s="58"/>
      <c r="L63" s="58"/>
      <c r="M63" s="58"/>
      <c r="N63" s="56"/>
      <c r="O63" s="58"/>
      <c r="P63" s="58"/>
      <c r="Q63" s="56"/>
      <c r="R63" s="56"/>
      <c r="S63" s="56"/>
      <c r="T63" s="56"/>
      <c r="U63" s="57"/>
      <c r="V63" s="59"/>
      <c r="W63" s="60">
        <v>0</v>
      </c>
      <c r="X63" s="61">
        <v>0</v>
      </c>
      <c r="Y63" s="62">
        <v>0</v>
      </c>
      <c r="AC63" s="42"/>
    </row>
    <row r="64" spans="1:29" s="18" customFormat="1" x14ac:dyDescent="0.25">
      <c r="A64" s="55">
        <f t="shared" si="0"/>
        <v>24</v>
      </c>
      <c r="B64" s="457"/>
      <c r="C64" s="519"/>
      <c r="D64" s="519"/>
      <c r="E64" s="519"/>
      <c r="F64" s="519"/>
      <c r="G64" s="520"/>
      <c r="H64" s="56">
        <v>0</v>
      </c>
      <c r="I64" s="57">
        <v>0</v>
      </c>
      <c r="J64" s="66"/>
      <c r="K64" s="58"/>
      <c r="L64" s="58"/>
      <c r="M64" s="58"/>
      <c r="N64" s="56"/>
      <c r="O64" s="58"/>
      <c r="P64" s="58"/>
      <c r="Q64" s="56"/>
      <c r="R64" s="56"/>
      <c r="S64" s="56"/>
      <c r="T64" s="56"/>
      <c r="U64" s="57"/>
      <c r="V64" s="59"/>
      <c r="W64" s="60">
        <v>0</v>
      </c>
      <c r="X64" s="61">
        <v>0</v>
      </c>
      <c r="Y64" s="62">
        <v>0</v>
      </c>
      <c r="AC64" s="42"/>
    </row>
    <row r="65" spans="1:29" s="18" customFormat="1" ht="12.75" x14ac:dyDescent="0.25">
      <c r="A65" s="55">
        <f t="shared" si="0"/>
        <v>25</v>
      </c>
      <c r="B65" s="457"/>
      <c r="C65" s="458"/>
      <c r="D65" s="458"/>
      <c r="E65" s="458"/>
      <c r="F65" s="458"/>
      <c r="G65" s="459"/>
      <c r="H65" s="56">
        <v>0</v>
      </c>
      <c r="I65" s="57">
        <v>0</v>
      </c>
      <c r="J65" s="66"/>
      <c r="K65" s="58"/>
      <c r="L65" s="58"/>
      <c r="M65" s="58"/>
      <c r="N65" s="56"/>
      <c r="O65" s="58"/>
      <c r="P65" s="58"/>
      <c r="Q65" s="56"/>
      <c r="R65" s="56"/>
      <c r="S65" s="56"/>
      <c r="T65" s="56"/>
      <c r="U65" s="57"/>
      <c r="V65" s="59"/>
      <c r="W65" s="60">
        <v>0</v>
      </c>
      <c r="X65" s="61">
        <v>0</v>
      </c>
      <c r="Y65" s="62">
        <v>0</v>
      </c>
      <c r="AC65" s="42"/>
    </row>
    <row r="66" spans="1:29" ht="13.5" customHeight="1" x14ac:dyDescent="0.25">
      <c r="B66" s="521" t="s">
        <v>41</v>
      </c>
      <c r="C66" s="521"/>
      <c r="D66" s="521"/>
      <c r="E66" s="521"/>
      <c r="F66" s="521"/>
      <c r="G66" s="521"/>
      <c r="H66" s="114">
        <f>SUM(H41:H65)</f>
        <v>0</v>
      </c>
      <c r="I66" s="114">
        <f>SUM(I41:I65)</f>
        <v>0</v>
      </c>
      <c r="J66" s="114">
        <f t="shared" ref="J66:V66" si="1">COUNTIF(J41:J65,"x")</f>
        <v>0</v>
      </c>
      <c r="K66" s="114">
        <f t="shared" si="1"/>
        <v>0</v>
      </c>
      <c r="L66" s="114">
        <f t="shared" si="1"/>
        <v>0</v>
      </c>
      <c r="M66" s="114">
        <f t="shared" si="1"/>
        <v>0</v>
      </c>
      <c r="N66" s="139">
        <f t="shared" si="1"/>
        <v>0</v>
      </c>
      <c r="O66" s="139">
        <f t="shared" si="1"/>
        <v>0</v>
      </c>
      <c r="P66" s="139">
        <f t="shared" si="1"/>
        <v>0</v>
      </c>
      <c r="Q66" s="114">
        <f t="shared" si="1"/>
        <v>0</v>
      </c>
      <c r="R66" s="114">
        <f t="shared" si="1"/>
        <v>0</v>
      </c>
      <c r="S66" s="114">
        <f t="shared" si="1"/>
        <v>0</v>
      </c>
      <c r="T66" s="114">
        <f t="shared" si="1"/>
        <v>0</v>
      </c>
      <c r="U66" s="114">
        <f t="shared" si="1"/>
        <v>0</v>
      </c>
      <c r="V66" s="114">
        <f t="shared" si="1"/>
        <v>0</v>
      </c>
      <c r="W66" s="140">
        <f>SUM(W41:W65)</f>
        <v>0</v>
      </c>
      <c r="X66" s="140">
        <f>SUM(X41:X65)</f>
        <v>0</v>
      </c>
      <c r="Y66" s="140">
        <f>SUM(Y41:Y65)</f>
        <v>0</v>
      </c>
      <c r="AC66" s="2"/>
    </row>
    <row r="67" spans="1:29" ht="12.75" customHeight="1" x14ac:dyDescent="0.25">
      <c r="A67" s="501" t="s">
        <v>417</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AC67" s="21" t="s">
        <v>177</v>
      </c>
    </row>
    <row r="68" spans="1:29" x14ac:dyDescent="0.25">
      <c r="A68" s="532" t="s">
        <v>89</v>
      </c>
      <c r="B68" s="475"/>
      <c r="C68" s="475"/>
      <c r="D68" s="475"/>
      <c r="E68" s="475"/>
      <c r="F68" s="475"/>
      <c r="G68" s="475"/>
      <c r="H68" s="533" t="s">
        <v>424</v>
      </c>
      <c r="I68" s="533"/>
      <c r="J68" s="533"/>
      <c r="K68" s="533"/>
      <c r="L68" s="533"/>
      <c r="M68" s="533"/>
      <c r="N68" s="533"/>
      <c r="O68" s="533"/>
      <c r="P68" s="533"/>
      <c r="Q68" s="533"/>
      <c r="R68" s="533"/>
      <c r="S68" s="533"/>
      <c r="T68" s="533"/>
      <c r="U68" s="533"/>
      <c r="V68" s="533"/>
      <c r="W68" s="533"/>
      <c r="X68" s="533"/>
      <c r="Y68" s="533"/>
      <c r="AC68" s="21" t="s">
        <v>423</v>
      </c>
    </row>
    <row r="69" spans="1:29" ht="147" customHeight="1" x14ac:dyDescent="0.25">
      <c r="A69" s="534"/>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row>
    <row r="70" spans="1:29" x14ac:dyDescent="0.25">
      <c r="A70" s="535" t="s">
        <v>420</v>
      </c>
      <c r="B70" s="381"/>
      <c r="C70" s="381"/>
      <c r="D70" s="381"/>
      <c r="E70" s="381"/>
      <c r="F70" s="381"/>
      <c r="G70" s="381"/>
      <c r="H70" s="536"/>
      <c r="I70" s="536"/>
      <c r="J70" s="536"/>
      <c r="K70" s="536"/>
      <c r="L70" s="536"/>
      <c r="M70" s="536"/>
      <c r="N70" s="536"/>
      <c r="O70" s="536"/>
      <c r="P70" s="536"/>
      <c r="Q70" s="536"/>
      <c r="R70" s="536"/>
      <c r="S70" s="536"/>
      <c r="T70" s="536"/>
      <c r="U70" s="536"/>
      <c r="V70" s="536"/>
      <c r="W70" s="536"/>
      <c r="X70" s="536"/>
      <c r="Y70" s="536"/>
      <c r="AC70" s="21" t="s">
        <v>199</v>
      </c>
    </row>
    <row r="71" spans="1:29" x14ac:dyDescent="0.25">
      <c r="A71" s="35">
        <f>A41</f>
        <v>1</v>
      </c>
      <c r="B71" s="524" t="str">
        <f>IF(B41="","",B41)</f>
        <v/>
      </c>
      <c r="C71" s="525"/>
      <c r="D71" s="525"/>
      <c r="E71" s="525"/>
      <c r="F71" s="525"/>
      <c r="G71" s="525"/>
      <c r="H71" s="36" t="s">
        <v>22</v>
      </c>
      <c r="I71" s="36"/>
      <c r="J71" s="526"/>
      <c r="K71" s="526"/>
      <c r="L71" s="526"/>
      <c r="M71" s="526"/>
      <c r="N71" s="526"/>
      <c r="O71" s="526"/>
      <c r="P71" s="526"/>
      <c r="Q71" s="527"/>
      <c r="R71" s="527"/>
      <c r="S71" s="528" t="s">
        <v>23</v>
      </c>
      <c r="T71" s="529"/>
      <c r="U71" s="530">
        <f>IF(H41="","",H41)</f>
        <v>0</v>
      </c>
      <c r="V71" s="531"/>
      <c r="W71" s="528" t="s">
        <v>25</v>
      </c>
      <c r="X71" s="377"/>
      <c r="Y71" s="37">
        <f>IF((W41="")*(X41=""),"",SUM(W41:X41))</f>
        <v>0</v>
      </c>
      <c r="AC71" s="21" t="s">
        <v>531</v>
      </c>
    </row>
    <row r="72" spans="1:29" x14ac:dyDescent="0.25">
      <c r="A72" s="38"/>
      <c r="B72" s="522" t="s">
        <v>24</v>
      </c>
      <c r="C72" s="522"/>
      <c r="D72" s="522"/>
      <c r="E72" s="522"/>
      <c r="F72" s="522"/>
      <c r="G72" s="522"/>
      <c r="H72" s="523"/>
      <c r="I72" s="523"/>
      <c r="J72" s="523"/>
      <c r="K72" s="523"/>
      <c r="L72" s="523"/>
      <c r="M72" s="523"/>
      <c r="N72" s="523"/>
      <c r="O72" s="523"/>
      <c r="P72" s="523"/>
      <c r="Q72" s="523"/>
      <c r="R72" s="523"/>
      <c r="S72" s="523"/>
      <c r="T72" s="523"/>
      <c r="U72" s="523"/>
      <c r="V72" s="523"/>
      <c r="W72" s="523"/>
      <c r="X72" s="523"/>
      <c r="Y72" s="523"/>
    </row>
    <row r="73" spans="1:29" x14ac:dyDescent="0.25">
      <c r="A73" s="35">
        <f>A42</f>
        <v>2</v>
      </c>
      <c r="B73" s="524" t="str">
        <f>IF(B42="","",B42)</f>
        <v/>
      </c>
      <c r="C73" s="525"/>
      <c r="D73" s="525"/>
      <c r="E73" s="525"/>
      <c r="F73" s="525"/>
      <c r="G73" s="525"/>
      <c r="H73" s="36" t="s">
        <v>22</v>
      </c>
      <c r="I73" s="36"/>
      <c r="J73" s="526"/>
      <c r="K73" s="526"/>
      <c r="L73" s="526"/>
      <c r="M73" s="526"/>
      <c r="N73" s="526"/>
      <c r="O73" s="526"/>
      <c r="P73" s="526"/>
      <c r="Q73" s="527"/>
      <c r="R73" s="527"/>
      <c r="S73" s="528" t="s">
        <v>23</v>
      </c>
      <c r="T73" s="529"/>
      <c r="U73" s="530">
        <f>IF(H42="","",H42)</f>
        <v>0</v>
      </c>
      <c r="V73" s="531"/>
      <c r="W73" s="528" t="s">
        <v>25</v>
      </c>
      <c r="X73" s="377"/>
      <c r="Y73" s="37">
        <f>IF((W42="")*(X42=""),"",SUM(W42:X42))</f>
        <v>0</v>
      </c>
    </row>
    <row r="74" spans="1:29" x14ac:dyDescent="0.25">
      <c r="A74" s="38"/>
      <c r="B74" s="522" t="s">
        <v>24</v>
      </c>
      <c r="C74" s="522"/>
      <c r="D74" s="522"/>
      <c r="E74" s="522"/>
      <c r="F74" s="522"/>
      <c r="G74" s="522"/>
      <c r="H74" s="523"/>
      <c r="I74" s="523"/>
      <c r="J74" s="523"/>
      <c r="K74" s="523"/>
      <c r="L74" s="523"/>
      <c r="M74" s="523"/>
      <c r="N74" s="523"/>
      <c r="O74" s="523"/>
      <c r="P74" s="523"/>
      <c r="Q74" s="523"/>
      <c r="R74" s="523"/>
      <c r="S74" s="523"/>
      <c r="T74" s="523"/>
      <c r="U74" s="523"/>
      <c r="V74" s="523"/>
      <c r="W74" s="523"/>
      <c r="X74" s="523"/>
      <c r="Y74" s="523"/>
    </row>
    <row r="75" spans="1:29" x14ac:dyDescent="0.25">
      <c r="A75" s="35">
        <f>A43</f>
        <v>3</v>
      </c>
      <c r="B75" s="524" t="str">
        <f>IF(B43="","",B43)</f>
        <v/>
      </c>
      <c r="C75" s="525"/>
      <c r="D75" s="525"/>
      <c r="E75" s="525"/>
      <c r="F75" s="525"/>
      <c r="G75" s="525"/>
      <c r="H75" s="36" t="s">
        <v>22</v>
      </c>
      <c r="I75" s="36"/>
      <c r="J75" s="526"/>
      <c r="K75" s="526"/>
      <c r="L75" s="526"/>
      <c r="M75" s="526"/>
      <c r="N75" s="526"/>
      <c r="O75" s="526"/>
      <c r="P75" s="526"/>
      <c r="Q75" s="527"/>
      <c r="R75" s="527"/>
      <c r="S75" s="528" t="s">
        <v>23</v>
      </c>
      <c r="T75" s="529"/>
      <c r="U75" s="530">
        <f>IF(H43="","",H43)</f>
        <v>0</v>
      </c>
      <c r="V75" s="531"/>
      <c r="W75" s="528" t="s">
        <v>25</v>
      </c>
      <c r="X75" s="377"/>
      <c r="Y75" s="37">
        <f>IF((W43="")*(X43=""),"",SUM(W43:X43))</f>
        <v>0</v>
      </c>
    </row>
    <row r="76" spans="1:29" x14ac:dyDescent="0.25">
      <c r="A76" s="38"/>
      <c r="B76" s="522" t="s">
        <v>24</v>
      </c>
      <c r="C76" s="522"/>
      <c r="D76" s="522"/>
      <c r="E76" s="522"/>
      <c r="F76" s="522"/>
      <c r="G76" s="522"/>
      <c r="H76" s="523"/>
      <c r="I76" s="523"/>
      <c r="J76" s="523"/>
      <c r="K76" s="523"/>
      <c r="L76" s="523"/>
      <c r="M76" s="523"/>
      <c r="N76" s="523"/>
      <c r="O76" s="523"/>
      <c r="P76" s="523"/>
      <c r="Q76" s="523"/>
      <c r="R76" s="523"/>
      <c r="S76" s="523"/>
      <c r="T76" s="523"/>
      <c r="U76" s="523"/>
      <c r="V76" s="523"/>
      <c r="W76" s="523"/>
      <c r="X76" s="523"/>
      <c r="Y76" s="523"/>
    </row>
    <row r="77" spans="1:29" x14ac:dyDescent="0.25">
      <c r="A77" s="35">
        <f>A44</f>
        <v>4</v>
      </c>
      <c r="B77" s="524" t="str">
        <f>IF(B44="","",B44)</f>
        <v/>
      </c>
      <c r="C77" s="525"/>
      <c r="D77" s="525"/>
      <c r="E77" s="525"/>
      <c r="F77" s="525"/>
      <c r="G77" s="525"/>
      <c r="H77" s="36" t="s">
        <v>22</v>
      </c>
      <c r="I77" s="36"/>
      <c r="J77" s="526"/>
      <c r="K77" s="526"/>
      <c r="L77" s="526"/>
      <c r="M77" s="526"/>
      <c r="N77" s="526"/>
      <c r="O77" s="526"/>
      <c r="P77" s="526"/>
      <c r="Q77" s="527"/>
      <c r="R77" s="527"/>
      <c r="S77" s="528" t="s">
        <v>23</v>
      </c>
      <c r="T77" s="529"/>
      <c r="U77" s="530">
        <f>IF(H44="","",H44)</f>
        <v>0</v>
      </c>
      <c r="V77" s="531"/>
      <c r="W77" s="528" t="s">
        <v>25</v>
      </c>
      <c r="X77" s="377"/>
      <c r="Y77" s="37">
        <f>IF((W44="")*(X44=""),"",SUM(W44:X44))</f>
        <v>0</v>
      </c>
    </row>
    <row r="78" spans="1:29" x14ac:dyDescent="0.25">
      <c r="A78" s="38"/>
      <c r="B78" s="522" t="s">
        <v>24</v>
      </c>
      <c r="C78" s="522"/>
      <c r="D78" s="522"/>
      <c r="E78" s="522"/>
      <c r="F78" s="522"/>
      <c r="G78" s="522"/>
      <c r="H78" s="523"/>
      <c r="I78" s="523"/>
      <c r="J78" s="523"/>
      <c r="K78" s="523"/>
      <c r="L78" s="523"/>
      <c r="M78" s="523"/>
      <c r="N78" s="523"/>
      <c r="O78" s="523"/>
      <c r="P78" s="523"/>
      <c r="Q78" s="523"/>
      <c r="R78" s="523"/>
      <c r="S78" s="523"/>
      <c r="T78" s="523"/>
      <c r="U78" s="523"/>
      <c r="V78" s="523"/>
      <c r="W78" s="523"/>
      <c r="X78" s="523"/>
      <c r="Y78" s="523"/>
    </row>
    <row r="79" spans="1:29" x14ac:dyDescent="0.25">
      <c r="A79" s="35">
        <f>A45</f>
        <v>5</v>
      </c>
      <c r="B79" s="524" t="str">
        <f>IF(B45="","",B45)</f>
        <v/>
      </c>
      <c r="C79" s="525"/>
      <c r="D79" s="525"/>
      <c r="E79" s="525"/>
      <c r="F79" s="525"/>
      <c r="G79" s="525"/>
      <c r="H79" s="36" t="s">
        <v>22</v>
      </c>
      <c r="I79" s="36"/>
      <c r="J79" s="526"/>
      <c r="K79" s="526"/>
      <c r="L79" s="526"/>
      <c r="M79" s="526"/>
      <c r="N79" s="526"/>
      <c r="O79" s="526"/>
      <c r="P79" s="526"/>
      <c r="Q79" s="527"/>
      <c r="R79" s="527"/>
      <c r="S79" s="528" t="s">
        <v>23</v>
      </c>
      <c r="T79" s="529"/>
      <c r="U79" s="530">
        <f>IF(H45="","",H45)</f>
        <v>0</v>
      </c>
      <c r="V79" s="531"/>
      <c r="W79" s="528" t="s">
        <v>25</v>
      </c>
      <c r="X79" s="377"/>
      <c r="Y79" s="37">
        <f>IF((W45="")*(X45=""),"",SUM(W45:X45))</f>
        <v>0</v>
      </c>
    </row>
    <row r="80" spans="1:29" x14ac:dyDescent="0.25">
      <c r="A80" s="38"/>
      <c r="B80" s="522" t="s">
        <v>24</v>
      </c>
      <c r="C80" s="522"/>
      <c r="D80" s="522"/>
      <c r="E80" s="522"/>
      <c r="F80" s="522"/>
      <c r="G80" s="522"/>
      <c r="H80" s="523"/>
      <c r="I80" s="523"/>
      <c r="J80" s="523"/>
      <c r="K80" s="523"/>
      <c r="L80" s="523"/>
      <c r="M80" s="523"/>
      <c r="N80" s="523"/>
      <c r="O80" s="523"/>
      <c r="P80" s="523"/>
      <c r="Q80" s="523"/>
      <c r="R80" s="523"/>
      <c r="S80" s="523"/>
      <c r="T80" s="523"/>
      <c r="U80" s="523"/>
      <c r="V80" s="523"/>
      <c r="W80" s="523"/>
      <c r="X80" s="523"/>
      <c r="Y80" s="523"/>
    </row>
    <row r="81" spans="1:25" x14ac:dyDescent="0.25">
      <c r="A81" s="35">
        <f>A46</f>
        <v>6</v>
      </c>
      <c r="B81" s="524" t="str">
        <f>IF(B46="","",B46)</f>
        <v/>
      </c>
      <c r="C81" s="525"/>
      <c r="D81" s="525"/>
      <c r="E81" s="525"/>
      <c r="F81" s="525"/>
      <c r="G81" s="525"/>
      <c r="H81" s="36" t="s">
        <v>22</v>
      </c>
      <c r="I81" s="36"/>
      <c r="J81" s="526"/>
      <c r="K81" s="526"/>
      <c r="L81" s="526"/>
      <c r="M81" s="526"/>
      <c r="N81" s="526"/>
      <c r="O81" s="526"/>
      <c r="P81" s="526"/>
      <c r="Q81" s="527"/>
      <c r="R81" s="527"/>
      <c r="S81" s="528" t="s">
        <v>23</v>
      </c>
      <c r="T81" s="529"/>
      <c r="U81" s="530">
        <f>IF(H46="","",H46)</f>
        <v>0</v>
      </c>
      <c r="V81" s="531"/>
      <c r="W81" s="528" t="s">
        <v>25</v>
      </c>
      <c r="X81" s="377"/>
      <c r="Y81" s="37">
        <f>IF((W46="")*(X46=""),"",SUM(W46:X46))</f>
        <v>0</v>
      </c>
    </row>
    <row r="82" spans="1:25" x14ac:dyDescent="0.25">
      <c r="A82" s="38"/>
      <c r="B82" s="522" t="s">
        <v>24</v>
      </c>
      <c r="C82" s="522"/>
      <c r="D82" s="522"/>
      <c r="E82" s="522"/>
      <c r="F82" s="522"/>
      <c r="G82" s="522"/>
      <c r="H82" s="523"/>
      <c r="I82" s="523"/>
      <c r="J82" s="523"/>
      <c r="K82" s="523"/>
      <c r="L82" s="523"/>
      <c r="M82" s="523"/>
      <c r="N82" s="523"/>
      <c r="O82" s="523"/>
      <c r="P82" s="523"/>
      <c r="Q82" s="523"/>
      <c r="R82" s="523"/>
      <c r="S82" s="523"/>
      <c r="T82" s="523"/>
      <c r="U82" s="523"/>
      <c r="V82" s="523"/>
      <c r="W82" s="523"/>
      <c r="X82" s="523"/>
      <c r="Y82" s="523"/>
    </row>
    <row r="83" spans="1:25" x14ac:dyDescent="0.25">
      <c r="A83" s="35">
        <f>A47</f>
        <v>7</v>
      </c>
      <c r="B83" s="524" t="str">
        <f>IF(B47="","",B47)</f>
        <v/>
      </c>
      <c r="C83" s="525"/>
      <c r="D83" s="525"/>
      <c r="E83" s="525"/>
      <c r="F83" s="525"/>
      <c r="G83" s="525"/>
      <c r="H83" s="36" t="s">
        <v>22</v>
      </c>
      <c r="I83" s="36"/>
      <c r="J83" s="526"/>
      <c r="K83" s="526"/>
      <c r="L83" s="526"/>
      <c r="M83" s="526"/>
      <c r="N83" s="526"/>
      <c r="O83" s="526"/>
      <c r="P83" s="526"/>
      <c r="Q83" s="527"/>
      <c r="R83" s="527"/>
      <c r="S83" s="528" t="s">
        <v>23</v>
      </c>
      <c r="T83" s="529"/>
      <c r="U83" s="530">
        <f>IF(H47="","",H47)</f>
        <v>0</v>
      </c>
      <c r="V83" s="531"/>
      <c r="W83" s="528" t="s">
        <v>25</v>
      </c>
      <c r="X83" s="377"/>
      <c r="Y83" s="37">
        <f>IF((W47="")*(X47=""),"",SUM(W47:X47))</f>
        <v>0</v>
      </c>
    </row>
    <row r="84" spans="1:25" x14ac:dyDescent="0.25">
      <c r="A84" s="38"/>
      <c r="B84" s="522" t="s">
        <v>24</v>
      </c>
      <c r="C84" s="522"/>
      <c r="D84" s="522"/>
      <c r="E84" s="522"/>
      <c r="F84" s="522"/>
      <c r="G84" s="522"/>
      <c r="H84" s="523"/>
      <c r="I84" s="523"/>
      <c r="J84" s="523"/>
      <c r="K84" s="523"/>
      <c r="L84" s="523"/>
      <c r="M84" s="523"/>
      <c r="N84" s="523"/>
      <c r="O84" s="523"/>
      <c r="P84" s="523"/>
      <c r="Q84" s="523"/>
      <c r="R84" s="523"/>
      <c r="S84" s="523"/>
      <c r="T84" s="523"/>
      <c r="U84" s="523"/>
      <c r="V84" s="523"/>
      <c r="W84" s="523"/>
      <c r="X84" s="523"/>
      <c r="Y84" s="523"/>
    </row>
    <row r="85" spans="1:25" x14ac:dyDescent="0.25">
      <c r="A85" s="35">
        <f>A48</f>
        <v>8</v>
      </c>
      <c r="B85" s="524" t="str">
        <f>IF(B48="","",B48)</f>
        <v/>
      </c>
      <c r="C85" s="525"/>
      <c r="D85" s="525"/>
      <c r="E85" s="525"/>
      <c r="F85" s="525"/>
      <c r="G85" s="525"/>
      <c r="H85" s="36" t="s">
        <v>22</v>
      </c>
      <c r="I85" s="36"/>
      <c r="J85" s="526"/>
      <c r="K85" s="526"/>
      <c r="L85" s="526"/>
      <c r="M85" s="526"/>
      <c r="N85" s="526"/>
      <c r="O85" s="526"/>
      <c r="P85" s="526"/>
      <c r="Q85" s="527"/>
      <c r="R85" s="527"/>
      <c r="S85" s="528" t="s">
        <v>23</v>
      </c>
      <c r="T85" s="529"/>
      <c r="U85" s="530">
        <f>IF(H48="","",H48)</f>
        <v>0</v>
      </c>
      <c r="V85" s="531"/>
      <c r="W85" s="528" t="s">
        <v>25</v>
      </c>
      <c r="X85" s="377"/>
      <c r="Y85" s="37">
        <f>IF((W48="")*(X48=""),"",SUM(W48:X48))</f>
        <v>0</v>
      </c>
    </row>
    <row r="86" spans="1:25" x14ac:dyDescent="0.25">
      <c r="A86" s="38"/>
      <c r="B86" s="522" t="s">
        <v>24</v>
      </c>
      <c r="C86" s="522"/>
      <c r="D86" s="522"/>
      <c r="E86" s="522"/>
      <c r="F86" s="522"/>
      <c r="G86" s="522"/>
      <c r="H86" s="523"/>
      <c r="I86" s="523"/>
      <c r="J86" s="523"/>
      <c r="K86" s="523"/>
      <c r="L86" s="523"/>
      <c r="M86" s="523"/>
      <c r="N86" s="523"/>
      <c r="O86" s="523"/>
      <c r="P86" s="523"/>
      <c r="Q86" s="523"/>
      <c r="R86" s="523"/>
      <c r="S86" s="523"/>
      <c r="T86" s="523"/>
      <c r="U86" s="523"/>
      <c r="V86" s="523"/>
      <c r="W86" s="523"/>
      <c r="X86" s="523"/>
      <c r="Y86" s="523"/>
    </row>
    <row r="87" spans="1:25" x14ac:dyDescent="0.25">
      <c r="A87" s="35">
        <f>A49</f>
        <v>9</v>
      </c>
      <c r="B87" s="524" t="str">
        <f>IF(B49="","",B49)</f>
        <v/>
      </c>
      <c r="C87" s="525"/>
      <c r="D87" s="525"/>
      <c r="E87" s="525"/>
      <c r="F87" s="525"/>
      <c r="G87" s="525"/>
      <c r="H87" s="36" t="s">
        <v>22</v>
      </c>
      <c r="I87" s="36"/>
      <c r="J87" s="526"/>
      <c r="K87" s="526"/>
      <c r="L87" s="526"/>
      <c r="M87" s="526"/>
      <c r="N87" s="526"/>
      <c r="O87" s="526"/>
      <c r="P87" s="526"/>
      <c r="Q87" s="527"/>
      <c r="R87" s="527"/>
      <c r="S87" s="528" t="s">
        <v>23</v>
      </c>
      <c r="T87" s="529"/>
      <c r="U87" s="530">
        <f>IF(H49="","",H49)</f>
        <v>0</v>
      </c>
      <c r="V87" s="531"/>
      <c r="W87" s="528" t="s">
        <v>25</v>
      </c>
      <c r="X87" s="377"/>
      <c r="Y87" s="37">
        <f>IF((W49="")*(X49=""),"",SUM(W49:X49))</f>
        <v>0</v>
      </c>
    </row>
    <row r="88" spans="1:25" x14ac:dyDescent="0.25">
      <c r="A88" s="38"/>
      <c r="B88" s="522" t="s">
        <v>24</v>
      </c>
      <c r="C88" s="522"/>
      <c r="D88" s="522"/>
      <c r="E88" s="522"/>
      <c r="F88" s="522"/>
      <c r="G88" s="522"/>
      <c r="H88" s="523"/>
      <c r="I88" s="523"/>
      <c r="J88" s="523"/>
      <c r="K88" s="523"/>
      <c r="L88" s="523"/>
      <c r="M88" s="523"/>
      <c r="N88" s="523"/>
      <c r="O88" s="523"/>
      <c r="P88" s="523"/>
      <c r="Q88" s="523"/>
      <c r="R88" s="523"/>
      <c r="S88" s="523"/>
      <c r="T88" s="523"/>
      <c r="U88" s="523"/>
      <c r="V88" s="523"/>
      <c r="W88" s="523"/>
      <c r="X88" s="523"/>
      <c r="Y88" s="523"/>
    </row>
    <row r="89" spans="1:25" x14ac:dyDescent="0.25">
      <c r="A89" s="35">
        <f>A50</f>
        <v>10</v>
      </c>
      <c r="B89" s="524" t="str">
        <f>IF(B50="","",B50)</f>
        <v/>
      </c>
      <c r="C89" s="525"/>
      <c r="D89" s="525"/>
      <c r="E89" s="525"/>
      <c r="F89" s="525"/>
      <c r="G89" s="525"/>
      <c r="H89" s="36" t="s">
        <v>22</v>
      </c>
      <c r="I89" s="36"/>
      <c r="J89" s="526"/>
      <c r="K89" s="526"/>
      <c r="L89" s="526"/>
      <c r="M89" s="526"/>
      <c r="N89" s="526"/>
      <c r="O89" s="526"/>
      <c r="P89" s="526"/>
      <c r="Q89" s="527"/>
      <c r="R89" s="527"/>
      <c r="S89" s="528" t="s">
        <v>23</v>
      </c>
      <c r="T89" s="529"/>
      <c r="U89" s="530">
        <f>IF(H50="","",H50)</f>
        <v>0</v>
      </c>
      <c r="V89" s="531"/>
      <c r="W89" s="528" t="s">
        <v>25</v>
      </c>
      <c r="X89" s="377"/>
      <c r="Y89" s="37">
        <f>IF((W50="")*(X50=""),"",SUM(W50:X50))</f>
        <v>0</v>
      </c>
    </row>
    <row r="90" spans="1:25" x14ac:dyDescent="0.25">
      <c r="A90" s="38"/>
      <c r="B90" s="522" t="s">
        <v>24</v>
      </c>
      <c r="C90" s="522"/>
      <c r="D90" s="522"/>
      <c r="E90" s="522"/>
      <c r="F90" s="522"/>
      <c r="G90" s="522"/>
      <c r="H90" s="523"/>
      <c r="I90" s="523"/>
      <c r="J90" s="523"/>
      <c r="K90" s="523"/>
      <c r="L90" s="523"/>
      <c r="M90" s="523"/>
      <c r="N90" s="523"/>
      <c r="O90" s="523"/>
      <c r="P90" s="523"/>
      <c r="Q90" s="523"/>
      <c r="R90" s="523"/>
      <c r="S90" s="523"/>
      <c r="T90" s="523"/>
      <c r="U90" s="523"/>
      <c r="V90" s="523"/>
      <c r="W90" s="523"/>
      <c r="X90" s="523"/>
      <c r="Y90" s="523"/>
    </row>
    <row r="91" spans="1:25" x14ac:dyDescent="0.25">
      <c r="A91" s="35">
        <f>A51</f>
        <v>11</v>
      </c>
      <c r="B91" s="524" t="str">
        <f>IF(B51="","",B51)</f>
        <v/>
      </c>
      <c r="C91" s="525"/>
      <c r="D91" s="525"/>
      <c r="E91" s="525"/>
      <c r="F91" s="525"/>
      <c r="G91" s="525"/>
      <c r="H91" s="36" t="s">
        <v>22</v>
      </c>
      <c r="I91" s="36"/>
      <c r="J91" s="526"/>
      <c r="K91" s="526"/>
      <c r="L91" s="526"/>
      <c r="M91" s="526"/>
      <c r="N91" s="526"/>
      <c r="O91" s="526"/>
      <c r="P91" s="526"/>
      <c r="Q91" s="527"/>
      <c r="R91" s="527"/>
      <c r="S91" s="528" t="s">
        <v>23</v>
      </c>
      <c r="T91" s="529"/>
      <c r="U91" s="530">
        <f>IF(H51="","",H51)</f>
        <v>0</v>
      </c>
      <c r="V91" s="531"/>
      <c r="W91" s="528" t="s">
        <v>25</v>
      </c>
      <c r="X91" s="377"/>
      <c r="Y91" s="37">
        <f>IF((W51="")*(X51=""),"",SUM(W51:X51))</f>
        <v>0</v>
      </c>
    </row>
    <row r="92" spans="1:25" x14ac:dyDescent="0.25">
      <c r="A92" s="38"/>
      <c r="B92" s="522" t="s">
        <v>24</v>
      </c>
      <c r="C92" s="522"/>
      <c r="D92" s="522"/>
      <c r="E92" s="522"/>
      <c r="F92" s="522"/>
      <c r="G92" s="522"/>
      <c r="H92" s="523"/>
      <c r="I92" s="523"/>
      <c r="J92" s="523"/>
      <c r="K92" s="523"/>
      <c r="L92" s="523"/>
      <c r="M92" s="523"/>
      <c r="N92" s="523"/>
      <c r="O92" s="523"/>
      <c r="P92" s="523"/>
      <c r="Q92" s="523"/>
      <c r="R92" s="523"/>
      <c r="S92" s="523"/>
      <c r="T92" s="523"/>
      <c r="U92" s="523"/>
      <c r="V92" s="523"/>
      <c r="W92" s="523"/>
      <c r="X92" s="523"/>
      <c r="Y92" s="523"/>
    </row>
    <row r="93" spans="1:25" x14ac:dyDescent="0.25">
      <c r="A93" s="39">
        <f>A52</f>
        <v>12</v>
      </c>
      <c r="B93" s="537" t="str">
        <f>IF(B52="","",B52)</f>
        <v/>
      </c>
      <c r="C93" s="538"/>
      <c r="D93" s="538"/>
      <c r="E93" s="538"/>
      <c r="F93" s="538"/>
      <c r="G93" s="538"/>
      <c r="H93" s="40" t="s">
        <v>22</v>
      </c>
      <c r="I93" s="40"/>
      <c r="J93" s="539"/>
      <c r="K93" s="539"/>
      <c r="L93" s="539"/>
      <c r="M93" s="539"/>
      <c r="N93" s="539"/>
      <c r="O93" s="539"/>
      <c r="P93" s="539"/>
      <c r="Q93" s="540"/>
      <c r="R93" s="540"/>
      <c r="S93" s="541" t="s">
        <v>23</v>
      </c>
      <c r="T93" s="542"/>
      <c r="U93" s="543">
        <f>IF(H52="","",H52)</f>
        <v>0</v>
      </c>
      <c r="V93" s="544"/>
      <c r="W93" s="541" t="s">
        <v>25</v>
      </c>
      <c r="X93" s="443"/>
      <c r="Y93" s="41">
        <f>IF((W52="")*(X52=""),"",SUM(W52:X52))</f>
        <v>0</v>
      </c>
    </row>
    <row r="94" spans="1:25" x14ac:dyDescent="0.25">
      <c r="A94" s="38"/>
      <c r="B94" s="522" t="s">
        <v>24</v>
      </c>
      <c r="C94" s="522"/>
      <c r="D94" s="522"/>
      <c r="E94" s="522"/>
      <c r="F94" s="522"/>
      <c r="G94" s="522"/>
      <c r="H94" s="523"/>
      <c r="I94" s="523"/>
      <c r="J94" s="523"/>
      <c r="K94" s="523"/>
      <c r="L94" s="523"/>
      <c r="M94" s="523"/>
      <c r="N94" s="523"/>
      <c r="O94" s="523"/>
      <c r="P94" s="523"/>
      <c r="Q94" s="523"/>
      <c r="R94" s="523"/>
      <c r="S94" s="523"/>
      <c r="T94" s="523"/>
      <c r="U94" s="523"/>
      <c r="V94" s="523"/>
      <c r="W94" s="523"/>
      <c r="X94" s="523"/>
      <c r="Y94" s="523"/>
    </row>
    <row r="95" spans="1:25" x14ac:dyDescent="0.25">
      <c r="A95" s="39">
        <f>A53</f>
        <v>13</v>
      </c>
      <c r="B95" s="537" t="str">
        <f>IF(B53="","",B53)</f>
        <v/>
      </c>
      <c r="C95" s="538"/>
      <c r="D95" s="538"/>
      <c r="E95" s="538"/>
      <c r="F95" s="538"/>
      <c r="G95" s="538"/>
      <c r="H95" s="40" t="s">
        <v>22</v>
      </c>
      <c r="I95" s="40"/>
      <c r="J95" s="539"/>
      <c r="K95" s="539"/>
      <c r="L95" s="539"/>
      <c r="M95" s="539"/>
      <c r="N95" s="539"/>
      <c r="O95" s="539"/>
      <c r="P95" s="539"/>
      <c r="Q95" s="540"/>
      <c r="R95" s="540"/>
      <c r="S95" s="541" t="s">
        <v>23</v>
      </c>
      <c r="T95" s="542"/>
      <c r="U95" s="543">
        <f>IF(H53="","",H53)</f>
        <v>0</v>
      </c>
      <c r="V95" s="544"/>
      <c r="W95" s="541" t="s">
        <v>25</v>
      </c>
      <c r="X95" s="443"/>
      <c r="Y95" s="41">
        <f>IF((W53="")*(X53=""),"",SUM(W53:X53))</f>
        <v>0</v>
      </c>
    </row>
    <row r="96" spans="1:25" x14ac:dyDescent="0.25">
      <c r="A96" s="38"/>
      <c r="B96" s="522" t="s">
        <v>24</v>
      </c>
      <c r="C96" s="522"/>
      <c r="D96" s="522"/>
      <c r="E96" s="522"/>
      <c r="F96" s="522"/>
      <c r="G96" s="522"/>
      <c r="H96" s="523"/>
      <c r="I96" s="523"/>
      <c r="J96" s="523"/>
      <c r="K96" s="523"/>
      <c r="L96" s="523"/>
      <c r="M96" s="523"/>
      <c r="N96" s="523"/>
      <c r="O96" s="523"/>
      <c r="P96" s="523"/>
      <c r="Q96" s="523"/>
      <c r="R96" s="523"/>
      <c r="S96" s="523"/>
      <c r="T96" s="523"/>
      <c r="U96" s="523"/>
      <c r="V96" s="523"/>
      <c r="W96" s="523"/>
      <c r="X96" s="523"/>
      <c r="Y96" s="523"/>
    </row>
    <row r="97" spans="1:25" x14ac:dyDescent="0.25">
      <c r="A97" s="39">
        <f>A54</f>
        <v>14</v>
      </c>
      <c r="B97" s="537" t="str">
        <f>IF(B54="","",B54)</f>
        <v/>
      </c>
      <c r="C97" s="538"/>
      <c r="D97" s="538"/>
      <c r="E97" s="538"/>
      <c r="F97" s="538"/>
      <c r="G97" s="538"/>
      <c r="H97" s="40" t="s">
        <v>22</v>
      </c>
      <c r="I97" s="40"/>
      <c r="J97" s="545"/>
      <c r="K97" s="545"/>
      <c r="L97" s="545"/>
      <c r="M97" s="545"/>
      <c r="N97" s="545"/>
      <c r="O97" s="545"/>
      <c r="P97" s="545"/>
      <c r="Q97" s="546"/>
      <c r="R97" s="546"/>
      <c r="S97" s="541" t="s">
        <v>23</v>
      </c>
      <c r="T97" s="542"/>
      <c r="U97" s="543">
        <f>IF(H54="","",H54)</f>
        <v>0</v>
      </c>
      <c r="V97" s="544"/>
      <c r="W97" s="541" t="s">
        <v>25</v>
      </c>
      <c r="X97" s="443"/>
      <c r="Y97" s="41">
        <f>IF((W54="")*(X54=""),"",SUM(W54:X54))</f>
        <v>0</v>
      </c>
    </row>
    <row r="98" spans="1:25" x14ac:dyDescent="0.25">
      <c r="A98" s="38"/>
      <c r="B98" s="522" t="s">
        <v>24</v>
      </c>
      <c r="C98" s="522"/>
      <c r="D98" s="522"/>
      <c r="E98" s="522"/>
      <c r="F98" s="522"/>
      <c r="G98" s="522"/>
      <c r="H98" s="523"/>
      <c r="I98" s="523"/>
      <c r="J98" s="523"/>
      <c r="K98" s="523"/>
      <c r="L98" s="523"/>
      <c r="M98" s="523"/>
      <c r="N98" s="523"/>
      <c r="O98" s="523"/>
      <c r="P98" s="523"/>
      <c r="Q98" s="523"/>
      <c r="R98" s="523"/>
      <c r="S98" s="523"/>
      <c r="T98" s="523"/>
      <c r="U98" s="523"/>
      <c r="V98" s="523"/>
      <c r="W98" s="523"/>
      <c r="X98" s="523"/>
      <c r="Y98" s="523"/>
    </row>
    <row r="99" spans="1:25" x14ac:dyDescent="0.25">
      <c r="A99" s="39">
        <f>A55</f>
        <v>15</v>
      </c>
      <c r="B99" s="537" t="str">
        <f>IF(B55="","",B55)</f>
        <v/>
      </c>
      <c r="C99" s="538"/>
      <c r="D99" s="538"/>
      <c r="E99" s="538"/>
      <c r="F99" s="538"/>
      <c r="G99" s="538"/>
      <c r="H99" s="40" t="s">
        <v>22</v>
      </c>
      <c r="I99" s="40"/>
      <c r="J99" s="545"/>
      <c r="K99" s="545"/>
      <c r="L99" s="545"/>
      <c r="M99" s="545"/>
      <c r="N99" s="545"/>
      <c r="O99" s="545"/>
      <c r="P99" s="545"/>
      <c r="Q99" s="546"/>
      <c r="R99" s="546"/>
      <c r="S99" s="541" t="s">
        <v>23</v>
      </c>
      <c r="T99" s="542"/>
      <c r="U99" s="543">
        <f>IF(H55="","",H55)</f>
        <v>0</v>
      </c>
      <c r="V99" s="544"/>
      <c r="W99" s="541" t="s">
        <v>25</v>
      </c>
      <c r="X99" s="443"/>
      <c r="Y99" s="41">
        <f>IF((W55="")*(X55=""),"",SUM(W55:X55))</f>
        <v>0</v>
      </c>
    </row>
    <row r="100" spans="1:25" x14ac:dyDescent="0.25">
      <c r="A100" s="38"/>
      <c r="B100" s="522" t="s">
        <v>24</v>
      </c>
      <c r="C100" s="522"/>
      <c r="D100" s="522"/>
      <c r="E100" s="522"/>
      <c r="F100" s="522"/>
      <c r="G100" s="522"/>
      <c r="H100" s="523"/>
      <c r="I100" s="523"/>
      <c r="J100" s="523"/>
      <c r="K100" s="523"/>
      <c r="L100" s="523"/>
      <c r="M100" s="523"/>
      <c r="N100" s="523"/>
      <c r="O100" s="523"/>
      <c r="P100" s="523"/>
      <c r="Q100" s="523"/>
      <c r="R100" s="523"/>
      <c r="S100" s="523"/>
      <c r="T100" s="523"/>
      <c r="U100" s="523"/>
      <c r="V100" s="523"/>
      <c r="W100" s="523"/>
      <c r="X100" s="523"/>
      <c r="Y100" s="523"/>
    </row>
    <row r="101" spans="1:25" x14ac:dyDescent="0.25">
      <c r="A101" s="39">
        <f>A56</f>
        <v>16</v>
      </c>
      <c r="B101" s="537" t="str">
        <f>IF(B56="","",B56)</f>
        <v/>
      </c>
      <c r="C101" s="538"/>
      <c r="D101" s="538"/>
      <c r="E101" s="538"/>
      <c r="F101" s="538"/>
      <c r="G101" s="538"/>
      <c r="H101" s="40" t="s">
        <v>22</v>
      </c>
      <c r="I101" s="40"/>
      <c r="J101" s="545"/>
      <c r="K101" s="545"/>
      <c r="L101" s="545"/>
      <c r="M101" s="545"/>
      <c r="N101" s="545"/>
      <c r="O101" s="545"/>
      <c r="P101" s="545"/>
      <c r="Q101" s="546"/>
      <c r="R101" s="546"/>
      <c r="S101" s="541" t="s">
        <v>23</v>
      </c>
      <c r="T101" s="542"/>
      <c r="U101" s="543">
        <f>IF(H56="","",H56)</f>
        <v>0</v>
      </c>
      <c r="V101" s="544"/>
      <c r="W101" s="541" t="s">
        <v>25</v>
      </c>
      <c r="X101" s="443"/>
      <c r="Y101" s="41">
        <f>IF((W56="")*(X56=""),"",SUM(W56:X56))</f>
        <v>0</v>
      </c>
    </row>
    <row r="102" spans="1:25" x14ac:dyDescent="0.25">
      <c r="A102" s="38"/>
      <c r="B102" s="522" t="s">
        <v>24</v>
      </c>
      <c r="C102" s="522"/>
      <c r="D102" s="522"/>
      <c r="E102" s="522"/>
      <c r="F102" s="522"/>
      <c r="G102" s="522"/>
      <c r="H102" s="523"/>
      <c r="I102" s="523"/>
      <c r="J102" s="523"/>
      <c r="K102" s="523"/>
      <c r="L102" s="523"/>
      <c r="M102" s="523"/>
      <c r="N102" s="523"/>
      <c r="O102" s="523"/>
      <c r="P102" s="523"/>
      <c r="Q102" s="523"/>
      <c r="R102" s="523"/>
      <c r="S102" s="523"/>
      <c r="T102" s="523"/>
      <c r="U102" s="523"/>
      <c r="V102" s="523"/>
      <c r="W102" s="523"/>
      <c r="X102" s="523"/>
      <c r="Y102" s="523"/>
    </row>
    <row r="103" spans="1:25" x14ac:dyDescent="0.25">
      <c r="A103" s="39">
        <f>A57</f>
        <v>17</v>
      </c>
      <c r="B103" s="537" t="str">
        <f>IF(B57="","",B57)</f>
        <v/>
      </c>
      <c r="C103" s="538"/>
      <c r="D103" s="538"/>
      <c r="E103" s="538"/>
      <c r="F103" s="538"/>
      <c r="G103" s="538"/>
      <c r="H103" s="40" t="s">
        <v>22</v>
      </c>
      <c r="I103" s="40"/>
      <c r="J103" s="545"/>
      <c r="K103" s="545"/>
      <c r="L103" s="545"/>
      <c r="M103" s="545"/>
      <c r="N103" s="545"/>
      <c r="O103" s="545"/>
      <c r="P103" s="545"/>
      <c r="Q103" s="546"/>
      <c r="R103" s="546"/>
      <c r="S103" s="541" t="s">
        <v>23</v>
      </c>
      <c r="T103" s="542"/>
      <c r="U103" s="543">
        <f>IF(H57="","",H57)</f>
        <v>0</v>
      </c>
      <c r="V103" s="544"/>
      <c r="W103" s="541" t="s">
        <v>25</v>
      </c>
      <c r="X103" s="443"/>
      <c r="Y103" s="41">
        <f>IF((W57="")*(X57=""),"",SUM(W57:X57))</f>
        <v>0</v>
      </c>
    </row>
    <row r="104" spans="1:25" x14ac:dyDescent="0.25">
      <c r="A104" s="38"/>
      <c r="B104" s="522" t="s">
        <v>24</v>
      </c>
      <c r="C104" s="522"/>
      <c r="D104" s="522"/>
      <c r="E104" s="522"/>
      <c r="F104" s="522"/>
      <c r="G104" s="522"/>
      <c r="H104" s="523"/>
      <c r="I104" s="523"/>
      <c r="J104" s="523"/>
      <c r="K104" s="523"/>
      <c r="L104" s="523"/>
      <c r="M104" s="523"/>
      <c r="N104" s="523"/>
      <c r="O104" s="523"/>
      <c r="P104" s="523"/>
      <c r="Q104" s="523"/>
      <c r="R104" s="523"/>
      <c r="S104" s="523"/>
      <c r="T104" s="523"/>
      <c r="U104" s="523"/>
      <c r="V104" s="523"/>
      <c r="W104" s="523"/>
      <c r="X104" s="523"/>
      <c r="Y104" s="523"/>
    </row>
    <row r="105" spans="1:25" x14ac:dyDescent="0.25">
      <c r="A105" s="39">
        <f>A58</f>
        <v>18</v>
      </c>
      <c r="B105" s="537" t="str">
        <f>IF(B58="","",B58)</f>
        <v/>
      </c>
      <c r="C105" s="538"/>
      <c r="D105" s="538"/>
      <c r="E105" s="538"/>
      <c r="F105" s="538"/>
      <c r="G105" s="538"/>
      <c r="H105" s="40" t="s">
        <v>22</v>
      </c>
      <c r="I105" s="40"/>
      <c r="J105" s="545"/>
      <c r="K105" s="545"/>
      <c r="L105" s="545"/>
      <c r="M105" s="545"/>
      <c r="N105" s="545"/>
      <c r="O105" s="545"/>
      <c r="P105" s="545"/>
      <c r="Q105" s="546"/>
      <c r="R105" s="546"/>
      <c r="S105" s="541" t="s">
        <v>23</v>
      </c>
      <c r="T105" s="542"/>
      <c r="U105" s="543">
        <f>IF(H58="","",H58)</f>
        <v>0</v>
      </c>
      <c r="V105" s="544"/>
      <c r="W105" s="541" t="s">
        <v>25</v>
      </c>
      <c r="X105" s="443"/>
      <c r="Y105" s="41">
        <f>IF((W58="")*(X58=""),"",SUM(W58:X58))</f>
        <v>0</v>
      </c>
    </row>
    <row r="106" spans="1:25" x14ac:dyDescent="0.25">
      <c r="A106" s="38"/>
      <c r="B106" s="522" t="s">
        <v>24</v>
      </c>
      <c r="C106" s="522"/>
      <c r="D106" s="522"/>
      <c r="E106" s="522"/>
      <c r="F106" s="522"/>
      <c r="G106" s="522"/>
      <c r="H106" s="523"/>
      <c r="I106" s="523"/>
      <c r="J106" s="523"/>
      <c r="K106" s="523"/>
      <c r="L106" s="523"/>
      <c r="M106" s="523"/>
      <c r="N106" s="523"/>
      <c r="O106" s="523"/>
      <c r="P106" s="523"/>
      <c r="Q106" s="523"/>
      <c r="R106" s="523"/>
      <c r="S106" s="523"/>
      <c r="T106" s="523"/>
      <c r="U106" s="523"/>
      <c r="V106" s="523"/>
      <c r="W106" s="523"/>
      <c r="X106" s="523"/>
      <c r="Y106" s="523"/>
    </row>
    <row r="107" spans="1:25" x14ac:dyDescent="0.25">
      <c r="A107" s="39">
        <f>A59</f>
        <v>19</v>
      </c>
      <c r="B107" s="537" t="str">
        <f>IF(B59="","",B59)</f>
        <v/>
      </c>
      <c r="C107" s="538"/>
      <c r="D107" s="538"/>
      <c r="E107" s="538"/>
      <c r="F107" s="538"/>
      <c r="G107" s="538"/>
      <c r="H107" s="40" t="s">
        <v>22</v>
      </c>
      <c r="I107" s="40"/>
      <c r="J107" s="545"/>
      <c r="K107" s="545"/>
      <c r="L107" s="545"/>
      <c r="M107" s="545"/>
      <c r="N107" s="545"/>
      <c r="O107" s="545"/>
      <c r="P107" s="545"/>
      <c r="Q107" s="546"/>
      <c r="R107" s="546"/>
      <c r="S107" s="541" t="s">
        <v>23</v>
      </c>
      <c r="T107" s="542"/>
      <c r="U107" s="543">
        <f>IF(H59="","",H59)</f>
        <v>0</v>
      </c>
      <c r="V107" s="544"/>
      <c r="W107" s="541" t="s">
        <v>25</v>
      </c>
      <c r="X107" s="443"/>
      <c r="Y107" s="41">
        <f>IF((W59="")*(X59=""),"",SUM(W59:X59))</f>
        <v>0</v>
      </c>
    </row>
    <row r="108" spans="1:25" x14ac:dyDescent="0.25">
      <c r="A108" s="38"/>
      <c r="B108" s="522" t="s">
        <v>24</v>
      </c>
      <c r="C108" s="522"/>
      <c r="D108" s="522"/>
      <c r="E108" s="522"/>
      <c r="F108" s="522"/>
      <c r="G108" s="522"/>
      <c r="H108" s="523"/>
      <c r="I108" s="523"/>
      <c r="J108" s="523"/>
      <c r="K108" s="523"/>
      <c r="L108" s="523"/>
      <c r="M108" s="523"/>
      <c r="N108" s="523"/>
      <c r="O108" s="523"/>
      <c r="P108" s="523"/>
      <c r="Q108" s="523"/>
      <c r="R108" s="523"/>
      <c r="S108" s="523"/>
      <c r="T108" s="523"/>
      <c r="U108" s="523"/>
      <c r="V108" s="523"/>
      <c r="W108" s="523"/>
      <c r="X108" s="523"/>
      <c r="Y108" s="523"/>
    </row>
    <row r="109" spans="1:25" x14ac:dyDescent="0.25">
      <c r="A109" s="39">
        <f>A60</f>
        <v>20</v>
      </c>
      <c r="B109" s="537" t="str">
        <f>IF(B60="","",B60)</f>
        <v/>
      </c>
      <c r="C109" s="538"/>
      <c r="D109" s="538"/>
      <c r="E109" s="538"/>
      <c r="F109" s="538"/>
      <c r="G109" s="538"/>
      <c r="H109" s="40" t="s">
        <v>22</v>
      </c>
      <c r="I109" s="40"/>
      <c r="J109" s="545"/>
      <c r="K109" s="545"/>
      <c r="L109" s="545"/>
      <c r="M109" s="545"/>
      <c r="N109" s="545"/>
      <c r="O109" s="545"/>
      <c r="P109" s="545"/>
      <c r="Q109" s="546"/>
      <c r="R109" s="546"/>
      <c r="S109" s="541" t="s">
        <v>23</v>
      </c>
      <c r="T109" s="542"/>
      <c r="U109" s="543">
        <f>IF(H60="","",H60)</f>
        <v>0</v>
      </c>
      <c r="V109" s="544"/>
      <c r="W109" s="541" t="s">
        <v>25</v>
      </c>
      <c r="X109" s="443"/>
      <c r="Y109" s="41">
        <f>IF((W60="")*(X60=""),"",SUM(W60:X60))</f>
        <v>0</v>
      </c>
    </row>
    <row r="110" spans="1:25" x14ac:dyDescent="0.25">
      <c r="A110" s="38"/>
      <c r="B110" s="522" t="s">
        <v>24</v>
      </c>
      <c r="C110" s="522"/>
      <c r="D110" s="522"/>
      <c r="E110" s="522"/>
      <c r="F110" s="522"/>
      <c r="G110" s="522"/>
      <c r="H110" s="523"/>
      <c r="I110" s="523"/>
      <c r="J110" s="523"/>
      <c r="K110" s="523"/>
      <c r="L110" s="523"/>
      <c r="M110" s="523"/>
      <c r="N110" s="523"/>
      <c r="O110" s="523"/>
      <c r="P110" s="523"/>
      <c r="Q110" s="523"/>
      <c r="R110" s="523"/>
      <c r="S110" s="523"/>
      <c r="T110" s="523"/>
      <c r="U110" s="523"/>
      <c r="V110" s="523"/>
      <c r="W110" s="523"/>
      <c r="X110" s="523"/>
      <c r="Y110" s="523"/>
    </row>
    <row r="111" spans="1:25" x14ac:dyDescent="0.25">
      <c r="A111" s="39">
        <f>A61</f>
        <v>21</v>
      </c>
      <c r="B111" s="537" t="str">
        <f>IF(B61="","",B61)</f>
        <v/>
      </c>
      <c r="C111" s="538"/>
      <c r="D111" s="538"/>
      <c r="E111" s="538"/>
      <c r="F111" s="538"/>
      <c r="G111" s="538"/>
      <c r="H111" s="40" t="s">
        <v>22</v>
      </c>
      <c r="I111" s="40"/>
      <c r="J111" s="545"/>
      <c r="K111" s="545"/>
      <c r="L111" s="545"/>
      <c r="M111" s="545"/>
      <c r="N111" s="545"/>
      <c r="O111" s="545"/>
      <c r="P111" s="545"/>
      <c r="Q111" s="546"/>
      <c r="R111" s="546"/>
      <c r="S111" s="541" t="s">
        <v>23</v>
      </c>
      <c r="T111" s="542"/>
      <c r="U111" s="543">
        <f>IF(H61="","",H61)</f>
        <v>0</v>
      </c>
      <c r="V111" s="544"/>
      <c r="W111" s="541" t="s">
        <v>25</v>
      </c>
      <c r="X111" s="443"/>
      <c r="Y111" s="41">
        <f>IF((W61="")*(X61=""),"",SUM(W61:X61))</f>
        <v>0</v>
      </c>
    </row>
    <row r="112" spans="1:25" x14ac:dyDescent="0.25">
      <c r="A112" s="38"/>
      <c r="B112" s="522" t="s">
        <v>24</v>
      </c>
      <c r="C112" s="522"/>
      <c r="D112" s="522"/>
      <c r="E112" s="522"/>
      <c r="F112" s="522"/>
      <c r="G112" s="522"/>
      <c r="H112" s="523"/>
      <c r="I112" s="523"/>
      <c r="J112" s="523"/>
      <c r="K112" s="523"/>
      <c r="L112" s="523"/>
      <c r="M112" s="523"/>
      <c r="N112" s="523"/>
      <c r="O112" s="523"/>
      <c r="P112" s="523"/>
      <c r="Q112" s="523"/>
      <c r="R112" s="523"/>
      <c r="S112" s="523"/>
      <c r="T112" s="523"/>
      <c r="U112" s="523"/>
      <c r="V112" s="523"/>
      <c r="W112" s="523"/>
      <c r="X112" s="523"/>
      <c r="Y112" s="523"/>
    </row>
    <row r="113" spans="1:25" x14ac:dyDescent="0.25">
      <c r="A113" s="39">
        <f>A62</f>
        <v>22</v>
      </c>
      <c r="B113" s="537" t="str">
        <f>IF(B62="","",B62)</f>
        <v/>
      </c>
      <c r="C113" s="538"/>
      <c r="D113" s="538"/>
      <c r="E113" s="538"/>
      <c r="F113" s="538"/>
      <c r="G113" s="538"/>
      <c r="H113" s="40" t="s">
        <v>22</v>
      </c>
      <c r="I113" s="40"/>
      <c r="J113" s="545"/>
      <c r="K113" s="545"/>
      <c r="L113" s="545"/>
      <c r="M113" s="545"/>
      <c r="N113" s="545"/>
      <c r="O113" s="545"/>
      <c r="P113" s="545"/>
      <c r="Q113" s="546"/>
      <c r="R113" s="546"/>
      <c r="S113" s="541" t="s">
        <v>23</v>
      </c>
      <c r="T113" s="542"/>
      <c r="U113" s="543">
        <f>IF(H62="","",H62)</f>
        <v>0</v>
      </c>
      <c r="V113" s="544"/>
      <c r="W113" s="541" t="s">
        <v>25</v>
      </c>
      <c r="X113" s="443"/>
      <c r="Y113" s="41">
        <f>IF((W62="")*(X62=""),"",SUM(W62:X62))</f>
        <v>0</v>
      </c>
    </row>
    <row r="114" spans="1:25" x14ac:dyDescent="0.25">
      <c r="A114" s="38"/>
      <c r="B114" s="522" t="s">
        <v>24</v>
      </c>
      <c r="C114" s="522"/>
      <c r="D114" s="522"/>
      <c r="E114" s="522"/>
      <c r="F114" s="522"/>
      <c r="G114" s="522"/>
      <c r="H114" s="523"/>
      <c r="I114" s="523"/>
      <c r="J114" s="523"/>
      <c r="K114" s="523"/>
      <c r="L114" s="523"/>
      <c r="M114" s="523"/>
      <c r="N114" s="523"/>
      <c r="O114" s="523"/>
      <c r="P114" s="523"/>
      <c r="Q114" s="523"/>
      <c r="R114" s="523"/>
      <c r="S114" s="523"/>
      <c r="T114" s="523"/>
      <c r="U114" s="523"/>
      <c r="V114" s="523"/>
      <c r="W114" s="523"/>
      <c r="X114" s="523"/>
      <c r="Y114" s="523"/>
    </row>
    <row r="115" spans="1:25" x14ac:dyDescent="0.25">
      <c r="A115" s="39">
        <f>A63</f>
        <v>23</v>
      </c>
      <c r="B115" s="537" t="str">
        <f>IF(B63="","",B63)</f>
        <v/>
      </c>
      <c r="C115" s="538"/>
      <c r="D115" s="538"/>
      <c r="E115" s="538"/>
      <c r="F115" s="538"/>
      <c r="G115" s="538"/>
      <c r="H115" s="40" t="s">
        <v>22</v>
      </c>
      <c r="I115" s="40"/>
      <c r="J115" s="545"/>
      <c r="K115" s="545"/>
      <c r="L115" s="545"/>
      <c r="M115" s="545"/>
      <c r="N115" s="545"/>
      <c r="O115" s="545"/>
      <c r="P115" s="545"/>
      <c r="Q115" s="546"/>
      <c r="R115" s="546"/>
      <c r="S115" s="541" t="s">
        <v>23</v>
      </c>
      <c r="T115" s="542"/>
      <c r="U115" s="543">
        <f>IF(H63="","",H63)</f>
        <v>0</v>
      </c>
      <c r="V115" s="544"/>
      <c r="W115" s="541" t="s">
        <v>25</v>
      </c>
      <c r="X115" s="443"/>
      <c r="Y115" s="41">
        <f>IF((W63="")*(X63=""),"",SUM(W63:X63))</f>
        <v>0</v>
      </c>
    </row>
    <row r="116" spans="1:25" x14ac:dyDescent="0.25">
      <c r="A116" s="38"/>
      <c r="B116" s="522" t="s">
        <v>24</v>
      </c>
      <c r="C116" s="522"/>
      <c r="D116" s="522"/>
      <c r="E116" s="522"/>
      <c r="F116" s="522"/>
      <c r="G116" s="522"/>
      <c r="H116" s="523"/>
      <c r="I116" s="523"/>
      <c r="J116" s="523"/>
      <c r="K116" s="523"/>
      <c r="L116" s="523"/>
      <c r="M116" s="523"/>
      <c r="N116" s="523"/>
      <c r="O116" s="523"/>
      <c r="P116" s="523"/>
      <c r="Q116" s="523"/>
      <c r="R116" s="523"/>
      <c r="S116" s="523"/>
      <c r="T116" s="523"/>
      <c r="U116" s="523"/>
      <c r="V116" s="523"/>
      <c r="W116" s="523"/>
      <c r="X116" s="523"/>
      <c r="Y116" s="523"/>
    </row>
    <row r="117" spans="1:25" x14ac:dyDescent="0.25">
      <c r="A117" s="39">
        <f>A64</f>
        <v>24</v>
      </c>
      <c r="B117" s="537" t="str">
        <f>IF(B64="","",B64)</f>
        <v/>
      </c>
      <c r="C117" s="538"/>
      <c r="D117" s="538"/>
      <c r="E117" s="538"/>
      <c r="F117" s="538"/>
      <c r="G117" s="538"/>
      <c r="H117" s="40" t="s">
        <v>22</v>
      </c>
      <c r="I117" s="40"/>
      <c r="J117" s="545"/>
      <c r="K117" s="545"/>
      <c r="L117" s="545"/>
      <c r="M117" s="545"/>
      <c r="N117" s="545"/>
      <c r="O117" s="545"/>
      <c r="P117" s="545"/>
      <c r="Q117" s="546"/>
      <c r="R117" s="546"/>
      <c r="S117" s="541" t="s">
        <v>23</v>
      </c>
      <c r="T117" s="542"/>
      <c r="U117" s="543">
        <f>IF(H64="","",H64)</f>
        <v>0</v>
      </c>
      <c r="V117" s="544"/>
      <c r="W117" s="541" t="s">
        <v>25</v>
      </c>
      <c r="X117" s="443"/>
      <c r="Y117" s="41">
        <f>IF((W64="")*(X64=""),"",SUM(W64:X64))</f>
        <v>0</v>
      </c>
    </row>
    <row r="118" spans="1:25" x14ac:dyDescent="0.25">
      <c r="A118" s="38"/>
      <c r="B118" s="522" t="s">
        <v>24</v>
      </c>
      <c r="C118" s="522"/>
      <c r="D118" s="522"/>
      <c r="E118" s="522"/>
      <c r="F118" s="522"/>
      <c r="G118" s="522"/>
      <c r="H118" s="523"/>
      <c r="I118" s="523"/>
      <c r="J118" s="523"/>
      <c r="K118" s="523"/>
      <c r="L118" s="523"/>
      <c r="M118" s="523"/>
      <c r="N118" s="523"/>
      <c r="O118" s="523"/>
      <c r="P118" s="523"/>
      <c r="Q118" s="523"/>
      <c r="R118" s="523"/>
      <c r="S118" s="523"/>
      <c r="T118" s="523"/>
      <c r="U118" s="523"/>
      <c r="V118" s="523"/>
      <c r="W118" s="523"/>
      <c r="X118" s="523"/>
      <c r="Y118" s="523"/>
    </row>
    <row r="119" spans="1:25" x14ac:dyDescent="0.25">
      <c r="A119" s="39">
        <f>A65</f>
        <v>25</v>
      </c>
      <c r="B119" s="537" t="str">
        <f>IF(B65="","",B65)</f>
        <v/>
      </c>
      <c r="C119" s="538"/>
      <c r="D119" s="538"/>
      <c r="E119" s="538"/>
      <c r="F119" s="538"/>
      <c r="G119" s="538"/>
      <c r="H119" s="40" t="s">
        <v>22</v>
      </c>
      <c r="I119" s="40"/>
      <c r="J119" s="545"/>
      <c r="K119" s="545"/>
      <c r="L119" s="545"/>
      <c r="M119" s="545"/>
      <c r="N119" s="545"/>
      <c r="O119" s="545"/>
      <c r="P119" s="545"/>
      <c r="Q119" s="546"/>
      <c r="R119" s="546"/>
      <c r="S119" s="541" t="s">
        <v>23</v>
      </c>
      <c r="T119" s="542"/>
      <c r="U119" s="543">
        <f>IF(H65="","",H65)</f>
        <v>0</v>
      </c>
      <c r="V119" s="544"/>
      <c r="W119" s="541" t="s">
        <v>25</v>
      </c>
      <c r="X119" s="443"/>
      <c r="Y119" s="41">
        <f>IF((W65="")*(X65=""),"",SUM(W65:X65))</f>
        <v>0</v>
      </c>
    </row>
    <row r="120" spans="1:25" x14ac:dyDescent="0.25">
      <c r="A120" s="38"/>
      <c r="B120" s="522" t="s">
        <v>24</v>
      </c>
      <c r="C120" s="522"/>
      <c r="D120" s="522"/>
      <c r="E120" s="522"/>
      <c r="F120" s="522"/>
      <c r="G120" s="522"/>
      <c r="H120" s="523"/>
      <c r="I120" s="523"/>
      <c r="J120" s="523"/>
      <c r="K120" s="523"/>
      <c r="L120" s="523"/>
      <c r="M120" s="523"/>
      <c r="N120" s="523"/>
      <c r="O120" s="523"/>
      <c r="P120" s="523"/>
      <c r="Q120" s="523"/>
      <c r="R120" s="523"/>
      <c r="S120" s="523"/>
      <c r="T120" s="523"/>
      <c r="U120" s="523"/>
      <c r="V120" s="523"/>
      <c r="W120" s="523"/>
      <c r="X120" s="523"/>
      <c r="Y120" s="523"/>
    </row>
    <row r="123" spans="1:25" x14ac:dyDescent="0.25">
      <c r="A123" s="2" t="s">
        <v>435</v>
      </c>
    </row>
    <row r="124" spans="1:25" s="13" customFormat="1" x14ac:dyDescent="0.25">
      <c r="A124" s="13" t="s">
        <v>436</v>
      </c>
      <c r="B124" s="13" t="s">
        <v>437</v>
      </c>
      <c r="C124" s="13" t="s">
        <v>438</v>
      </c>
      <c r="D124" s="13" t="s">
        <v>439</v>
      </c>
      <c r="E124" s="13" t="s">
        <v>440</v>
      </c>
      <c r="F124" s="13" t="s">
        <v>441</v>
      </c>
      <c r="G124" s="13" t="s">
        <v>442</v>
      </c>
      <c r="H124" s="13" t="s">
        <v>443</v>
      </c>
      <c r="I124" s="13" t="s">
        <v>444</v>
      </c>
      <c r="J124" s="391" t="s">
        <v>445</v>
      </c>
      <c r="K124" s="391"/>
      <c r="L124" s="391"/>
      <c r="M124" s="13" t="s">
        <v>446</v>
      </c>
      <c r="N124" s="13" t="s">
        <v>447</v>
      </c>
      <c r="O124" s="13" t="s">
        <v>448</v>
      </c>
      <c r="P124" s="13" t="s">
        <v>20</v>
      </c>
      <c r="Q124" s="13" t="s">
        <v>449</v>
      </c>
      <c r="R124" s="13" t="s">
        <v>450</v>
      </c>
      <c r="S124" s="13" t="s">
        <v>451</v>
      </c>
      <c r="T124" s="13" t="s">
        <v>452</v>
      </c>
      <c r="U124" s="13" t="s">
        <v>453</v>
      </c>
    </row>
    <row r="125" spans="1:25" s="13" customFormat="1" ht="20.25" customHeight="1" x14ac:dyDescent="0.25">
      <c r="A125" s="295" t="str">
        <f>IF(F18&gt;0,"Yes",IF(H18&gt;0,"Yes",IF(I18&gt;0,"Yes",IF(K18&gt;0,"Yes",IF(M18&gt;0,"Yes","No")))))</f>
        <v>No</v>
      </c>
      <c r="B125" s="295" t="str">
        <f>IF(F25&gt;0,"Yes",IF(H25&gt;0,"Yes",IF(I25&gt;0,"Yes",IF(K25&gt;0,"Yes",IF(M25&gt;0,"Yes","No")))))</f>
        <v>No</v>
      </c>
      <c r="C125" s="295" t="str">
        <f>X19</f>
        <v>No</v>
      </c>
      <c r="D125" s="295" t="str">
        <f>IF(F21="Yes","Yes",IF(H21="Yes","Yes",IF(I21="Yes","Yes",IF(K21="Yes","Yes",IF(M21="Yes","Yes","No")))))</f>
        <v>No</v>
      </c>
      <c r="E125" s="295" t="str">
        <f>IF(F28="Yes","Yes",IF(H28="Yes","Yes",IF(I28="Yes","Yes",IF(K28="Yes","Yes",IF(M28="Yes","Yes","No")))))</f>
        <v>No</v>
      </c>
      <c r="F125" s="295" t="str">
        <f>'Task 1'!I38</f>
        <v>Yes</v>
      </c>
      <c r="G125" s="295">
        <f>H66</f>
        <v>0</v>
      </c>
      <c r="H125" s="295"/>
      <c r="I125" s="295">
        <f>J66</f>
        <v>0</v>
      </c>
      <c r="J125" s="547">
        <f>W66</f>
        <v>0</v>
      </c>
      <c r="K125" s="548"/>
      <c r="L125" s="549"/>
      <c r="M125" s="295"/>
      <c r="N125" s="295">
        <f>M66</f>
        <v>0</v>
      </c>
      <c r="O125" s="295">
        <f>N66</f>
        <v>0</v>
      </c>
      <c r="P125" s="295">
        <f>O66</f>
        <v>0</v>
      </c>
      <c r="Q125" s="295">
        <f>P66</f>
        <v>0</v>
      </c>
      <c r="R125" s="295">
        <f>Q66</f>
        <v>0</v>
      </c>
      <c r="S125" s="295">
        <f>SUM(R66:T66)</f>
        <v>0</v>
      </c>
      <c r="T125" s="295">
        <f>U66</f>
        <v>0</v>
      </c>
      <c r="U125" s="295">
        <f>V66</f>
        <v>0</v>
      </c>
    </row>
  </sheetData>
  <sheetProtection password="F3F0" sheet="1" objects="1" scenarios="1" formatCells="0" formatColumns="0" formatRows="0" selectLockedCells="1" autoFilter="0" pivotTables="0"/>
  <dataConsolidate link="1"/>
  <mergeCells count="314">
    <mergeCell ref="B120:Y120"/>
    <mergeCell ref="J124:L124"/>
    <mergeCell ref="J125:L125"/>
    <mergeCell ref="B118:Y118"/>
    <mergeCell ref="B119:G119"/>
    <mergeCell ref="J119:R119"/>
    <mergeCell ref="S119:T119"/>
    <mergeCell ref="U119:V119"/>
    <mergeCell ref="W119:X119"/>
    <mergeCell ref="B116:Y116"/>
    <mergeCell ref="B117:G117"/>
    <mergeCell ref="J117:R117"/>
    <mergeCell ref="S117:T117"/>
    <mergeCell ref="U117:V117"/>
    <mergeCell ref="W117:X117"/>
    <mergeCell ref="B114:Y114"/>
    <mergeCell ref="B115:G115"/>
    <mergeCell ref="J115:R115"/>
    <mergeCell ref="S115:T115"/>
    <mergeCell ref="U115:V115"/>
    <mergeCell ref="W115:X115"/>
    <mergeCell ref="B112:Y112"/>
    <mergeCell ref="B113:G113"/>
    <mergeCell ref="J113:R113"/>
    <mergeCell ref="S113:T113"/>
    <mergeCell ref="U113:V113"/>
    <mergeCell ref="W113:X113"/>
    <mergeCell ref="B110:Y110"/>
    <mergeCell ref="B111:G111"/>
    <mergeCell ref="J111:R111"/>
    <mergeCell ref="S111:T111"/>
    <mergeCell ref="U111:V111"/>
    <mergeCell ref="W111:X111"/>
    <mergeCell ref="B108:Y108"/>
    <mergeCell ref="B109:G109"/>
    <mergeCell ref="J109:R109"/>
    <mergeCell ref="S109:T109"/>
    <mergeCell ref="U109:V109"/>
    <mergeCell ref="W109:X109"/>
    <mergeCell ref="B106:Y106"/>
    <mergeCell ref="B107:G107"/>
    <mergeCell ref="J107:R107"/>
    <mergeCell ref="S107:T107"/>
    <mergeCell ref="U107:V107"/>
    <mergeCell ref="W107:X107"/>
    <mergeCell ref="B104:Y104"/>
    <mergeCell ref="B105:G105"/>
    <mergeCell ref="J105:R105"/>
    <mergeCell ref="S105:T105"/>
    <mergeCell ref="U105:V105"/>
    <mergeCell ref="W105:X10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92:Y92"/>
    <mergeCell ref="B93:G93"/>
    <mergeCell ref="J93:R93"/>
    <mergeCell ref="S93:T93"/>
    <mergeCell ref="U93:V93"/>
    <mergeCell ref="W93:X93"/>
    <mergeCell ref="B90:Y90"/>
    <mergeCell ref="B91:G91"/>
    <mergeCell ref="J91:R91"/>
    <mergeCell ref="S91:T91"/>
    <mergeCell ref="U91:V91"/>
    <mergeCell ref="W91:X91"/>
    <mergeCell ref="B88:Y88"/>
    <mergeCell ref="B89:G89"/>
    <mergeCell ref="J89:R89"/>
    <mergeCell ref="S89:T89"/>
    <mergeCell ref="U89:V89"/>
    <mergeCell ref="W89:X89"/>
    <mergeCell ref="B86:Y86"/>
    <mergeCell ref="B87:G87"/>
    <mergeCell ref="J87:R87"/>
    <mergeCell ref="S87:T87"/>
    <mergeCell ref="U87:V87"/>
    <mergeCell ref="W87:X87"/>
    <mergeCell ref="B84:Y84"/>
    <mergeCell ref="B85:G85"/>
    <mergeCell ref="J85:R85"/>
    <mergeCell ref="S85:T85"/>
    <mergeCell ref="U85:V85"/>
    <mergeCell ref="W85:X85"/>
    <mergeCell ref="B82:Y82"/>
    <mergeCell ref="B83:G83"/>
    <mergeCell ref="J83:R83"/>
    <mergeCell ref="S83:T83"/>
    <mergeCell ref="U83:V83"/>
    <mergeCell ref="W83:X83"/>
    <mergeCell ref="B80:Y80"/>
    <mergeCell ref="B81:G81"/>
    <mergeCell ref="J81:R81"/>
    <mergeCell ref="S81:T81"/>
    <mergeCell ref="U81:V81"/>
    <mergeCell ref="W81:X81"/>
    <mergeCell ref="B78:Y78"/>
    <mergeCell ref="B79:G79"/>
    <mergeCell ref="J79:R79"/>
    <mergeCell ref="S79:T79"/>
    <mergeCell ref="U79:V79"/>
    <mergeCell ref="W79:X79"/>
    <mergeCell ref="B76:Y76"/>
    <mergeCell ref="B77:G77"/>
    <mergeCell ref="J77:R77"/>
    <mergeCell ref="S77:T77"/>
    <mergeCell ref="U77:V77"/>
    <mergeCell ref="W77:X77"/>
    <mergeCell ref="B74:Y74"/>
    <mergeCell ref="B75:G75"/>
    <mergeCell ref="J75:R75"/>
    <mergeCell ref="S75:T75"/>
    <mergeCell ref="U75:V75"/>
    <mergeCell ref="W75:X75"/>
    <mergeCell ref="B72:Y72"/>
    <mergeCell ref="B73:G73"/>
    <mergeCell ref="J73:R73"/>
    <mergeCell ref="S73:T73"/>
    <mergeCell ref="U73:V73"/>
    <mergeCell ref="W73:X73"/>
    <mergeCell ref="A68:G68"/>
    <mergeCell ref="H68:Y68"/>
    <mergeCell ref="A69:Y69"/>
    <mergeCell ref="A70:G70"/>
    <mergeCell ref="H70:Y70"/>
    <mergeCell ref="B71:G71"/>
    <mergeCell ref="J71:R71"/>
    <mergeCell ref="S71:T71"/>
    <mergeCell ref="U71:V71"/>
    <mergeCell ref="W71:X71"/>
    <mergeCell ref="B62:G62"/>
    <mergeCell ref="B63:G63"/>
    <mergeCell ref="B64:G64"/>
    <mergeCell ref="B65:G65"/>
    <mergeCell ref="B66:G66"/>
    <mergeCell ref="A67:Y67"/>
    <mergeCell ref="B56:G56"/>
    <mergeCell ref="B57:G57"/>
    <mergeCell ref="B58:G58"/>
    <mergeCell ref="B59:G59"/>
    <mergeCell ref="B60:G60"/>
    <mergeCell ref="B61:G61"/>
    <mergeCell ref="W40:X40"/>
    <mergeCell ref="B41:G41"/>
    <mergeCell ref="B52:G52"/>
    <mergeCell ref="B53:G53"/>
    <mergeCell ref="B54:G54"/>
    <mergeCell ref="B55:G55"/>
    <mergeCell ref="A37:Y37"/>
    <mergeCell ref="A38:G38"/>
    <mergeCell ref="H38:I38"/>
    <mergeCell ref="J38:U38"/>
    <mergeCell ref="V38:Y38"/>
    <mergeCell ref="H39:H40"/>
    <mergeCell ref="I39:I40"/>
    <mergeCell ref="Y39:Y40"/>
    <mergeCell ref="B40:G40"/>
    <mergeCell ref="J40:V40"/>
    <mergeCell ref="B42:G42"/>
    <mergeCell ref="B43:G43"/>
    <mergeCell ref="B44:G44"/>
    <mergeCell ref="B45:G45"/>
    <mergeCell ref="B46:G46"/>
    <mergeCell ref="B47:G47"/>
    <mergeCell ref="B48:G48"/>
    <mergeCell ref="B49:G49"/>
    <mergeCell ref="A34:G34"/>
    <mergeCell ref="I34:O34"/>
    <mergeCell ref="P34:Q34"/>
    <mergeCell ref="A35:G35"/>
    <mergeCell ref="I35:O35"/>
    <mergeCell ref="P35:Q35"/>
    <mergeCell ref="A32:G32"/>
    <mergeCell ref="I32:O32"/>
    <mergeCell ref="P32:Q32"/>
    <mergeCell ref="A33:G33"/>
    <mergeCell ref="I33:O33"/>
    <mergeCell ref="P33:Q33"/>
    <mergeCell ref="A29:Q29"/>
    <mergeCell ref="A31:H31"/>
    <mergeCell ref="I31:M31"/>
    <mergeCell ref="N31:Q31"/>
    <mergeCell ref="R31:W31"/>
    <mergeCell ref="M27:N27"/>
    <mergeCell ref="A28:E28"/>
    <mergeCell ref="F28:G28"/>
    <mergeCell ref="I28:J28"/>
    <mergeCell ref="K28:L28"/>
    <mergeCell ref="M28:N28"/>
    <mergeCell ref="R25:W25"/>
    <mergeCell ref="A26:E26"/>
    <mergeCell ref="F26:G26"/>
    <mergeCell ref="I26:J26"/>
    <mergeCell ref="K26:L26"/>
    <mergeCell ref="M26:N26"/>
    <mergeCell ref="R26:W26"/>
    <mergeCell ref="A25:E25"/>
    <mergeCell ref="F25:G25"/>
    <mergeCell ref="I25:J25"/>
    <mergeCell ref="K25:L25"/>
    <mergeCell ref="M25:N25"/>
    <mergeCell ref="O25:Q28"/>
    <mergeCell ref="A27:E27"/>
    <mergeCell ref="F27:G27"/>
    <mergeCell ref="I27:J27"/>
    <mergeCell ref="K27:L27"/>
    <mergeCell ref="R28:W28"/>
    <mergeCell ref="A24:E24"/>
    <mergeCell ref="F24:G24"/>
    <mergeCell ref="I24:J24"/>
    <mergeCell ref="K24:L24"/>
    <mergeCell ref="M24:N24"/>
    <mergeCell ref="R24:W24"/>
    <mergeCell ref="A23:E23"/>
    <mergeCell ref="F23:G23"/>
    <mergeCell ref="I23:J23"/>
    <mergeCell ref="K23:L23"/>
    <mergeCell ref="M23:N23"/>
    <mergeCell ref="R23:W23"/>
    <mergeCell ref="A22:E22"/>
    <mergeCell ref="F22:G22"/>
    <mergeCell ref="I22:J22"/>
    <mergeCell ref="K22:L22"/>
    <mergeCell ref="M22:N22"/>
    <mergeCell ref="R22:W22"/>
    <mergeCell ref="A21:E21"/>
    <mergeCell ref="F21:G21"/>
    <mergeCell ref="I21:J21"/>
    <mergeCell ref="K21:L21"/>
    <mergeCell ref="M21:N21"/>
    <mergeCell ref="R21:W21"/>
    <mergeCell ref="A20:E20"/>
    <mergeCell ref="F20:G20"/>
    <mergeCell ref="I20:J20"/>
    <mergeCell ref="K20:L20"/>
    <mergeCell ref="M20:N20"/>
    <mergeCell ref="R20:W20"/>
    <mergeCell ref="X18:Y18"/>
    <mergeCell ref="A19:E19"/>
    <mergeCell ref="F19:G19"/>
    <mergeCell ref="I19:J19"/>
    <mergeCell ref="K19:L19"/>
    <mergeCell ref="M19:N19"/>
    <mergeCell ref="R19:W19"/>
    <mergeCell ref="A18:E18"/>
    <mergeCell ref="F18:G18"/>
    <mergeCell ref="I18:J18"/>
    <mergeCell ref="K18:L18"/>
    <mergeCell ref="M18:N18"/>
    <mergeCell ref="R18:W18"/>
    <mergeCell ref="A15:H15"/>
    <mergeCell ref="J15:P15"/>
    <mergeCell ref="Q15:R15"/>
    <mergeCell ref="AA8:AC8"/>
    <mergeCell ref="A9:Y9"/>
    <mergeCell ref="A10:Y10"/>
    <mergeCell ref="D11:E11"/>
    <mergeCell ref="G11:H11"/>
    <mergeCell ref="I11:J11"/>
    <mergeCell ref="K11:Q11"/>
    <mergeCell ref="R11:S11"/>
    <mergeCell ref="T11:V11"/>
    <mergeCell ref="S15:X15"/>
    <mergeCell ref="AC25:AG25"/>
    <mergeCell ref="AC24:AH24"/>
    <mergeCell ref="R32:W32"/>
    <mergeCell ref="B50:G50"/>
    <mergeCell ref="B51:G51"/>
    <mergeCell ref="A1:W1"/>
    <mergeCell ref="A4:Y4"/>
    <mergeCell ref="A5:Y5"/>
    <mergeCell ref="B7:F7"/>
    <mergeCell ref="G7:H7"/>
    <mergeCell ref="I7:K7"/>
    <mergeCell ref="L7:R7"/>
    <mergeCell ref="S7:T7"/>
    <mergeCell ref="U7:W7"/>
    <mergeCell ref="A17:E17"/>
    <mergeCell ref="F17:G17"/>
    <mergeCell ref="I17:J17"/>
    <mergeCell ref="K17:L17"/>
    <mergeCell ref="M17:N17"/>
    <mergeCell ref="R17:W17"/>
    <mergeCell ref="A13:M13"/>
    <mergeCell ref="N13:O13"/>
    <mergeCell ref="P13:X13"/>
    <mergeCell ref="A14:Y14"/>
  </mergeCells>
  <dataValidations count="6">
    <dataValidation type="list" allowBlank="1" showInputMessage="1" showErrorMessage="1" sqref="Y31:Y35 Y15:Y16 L16:M16 F28:N28 W33:W35 F20:N23 X19:X22 X24:Y28" xr:uid="{00000000-0002-0000-0800-000000000000}">
      <formula1>$AB$34:$AB$35</formula1>
    </dataValidation>
    <dataValidation type="list" showInputMessage="1" showErrorMessage="1" sqref="H33:H35 P32:Q34" xr:uid="{00000000-0002-0000-0800-000001000000}">
      <formula1>$AB$34:$AB$35</formula1>
    </dataValidation>
    <dataValidation type="list" showInputMessage="1" showErrorMessage="1" sqref="M18 F18 K18 H18:I18" xr:uid="{00000000-0002-0000-0800-000002000000}">
      <formula1>$AA$18:$AA$60</formula1>
    </dataValidation>
    <dataValidation type="list" allowBlank="1" showInputMessage="1" showErrorMessage="1" promptTitle="Select one" sqref="X18:Y18" xr:uid="{00000000-0002-0000-0800-000003000000}">
      <formula1>$AB$40:$AB$57</formula1>
    </dataValidation>
    <dataValidation type="list" allowBlank="1" showInputMessage="1" showErrorMessage="1" sqref="F24:N24" xr:uid="{00000000-0002-0000-0800-000004000000}">
      <formula1>$AB$22:$AB$29</formula1>
    </dataValidation>
    <dataValidation type="list" allowBlank="1" showInputMessage="1" showErrorMessage="1" sqref="F25:N27" xr:uid="{00000000-0002-0000-0800-000005000000}">
      <formula1>$AA$18:$AA$60</formula1>
    </dataValidation>
  </dataValidations>
  <pageMargins left="0.5" right="0.5" top="0.5" bottom="0.5" header="0.5" footer="0.5"/>
  <pageSetup scale="98" fitToHeight="0" orientation="portrait" horizontalDpi="4294967293" verticalDpi="300" r:id="rId1"/>
  <headerFooter alignWithMargins="0"/>
  <rowBreaks count="1" manualBreakCount="1">
    <brk id="66"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INSTRUCTIONS</vt:lpstr>
      <vt:lpstr>Task 1</vt:lpstr>
      <vt:lpstr>Club Roster-Directory</vt:lpstr>
      <vt:lpstr>Service Record</vt:lpstr>
      <vt:lpstr>Member Recognition Program</vt:lpstr>
      <vt:lpstr>Club Elections</vt:lpstr>
      <vt:lpstr>Annual Report</vt:lpstr>
      <vt:lpstr>Project List</vt:lpstr>
      <vt:lpstr>Mar</vt:lpstr>
      <vt:lpstr>April</vt:lpstr>
      <vt:lpstr>May</vt:lpstr>
      <vt:lpstr>June</vt:lpstr>
      <vt:lpstr>July</vt:lpstr>
      <vt:lpstr>August</vt:lpstr>
      <vt:lpstr>September</vt:lpstr>
      <vt:lpstr>October</vt:lpstr>
      <vt:lpstr>November</vt:lpstr>
      <vt:lpstr>December</vt:lpstr>
      <vt:lpstr>January</vt:lpstr>
      <vt:lpstr>February</vt:lpstr>
      <vt:lpstr>March</vt:lpstr>
      <vt:lpstr>'Annual Report'!Print_Area</vt:lpstr>
      <vt:lpstr>April!Print_Area</vt:lpstr>
      <vt:lpstr>August!Print_Area</vt:lpstr>
      <vt:lpstr>'Club Elections'!Print_Area</vt:lpstr>
      <vt:lpstr>'Club Roster-Directory'!Print_Area</vt:lpstr>
      <vt:lpstr>December!Print_Area</vt:lpstr>
      <vt:lpstr>February!Print_Area</vt:lpstr>
      <vt:lpstr>INSTRUCTIONS!Print_Area</vt:lpstr>
      <vt:lpstr>January!Print_Area</vt:lpstr>
      <vt:lpstr>July!Print_Area</vt:lpstr>
      <vt:lpstr>June!Print_Area</vt:lpstr>
      <vt:lpstr>Mar!Print_Area</vt:lpstr>
      <vt:lpstr>March!Print_Area</vt:lpstr>
      <vt:lpstr>May!Print_Area</vt:lpstr>
      <vt:lpstr>'Member Recognition Program'!Print_Area</vt:lpstr>
      <vt:lpstr>November!Print_Area</vt:lpstr>
      <vt:lpstr>October!Print_Area</vt:lpstr>
      <vt:lpstr>'Project List'!Print_Area</vt:lpstr>
      <vt:lpstr>September!Print_Area</vt:lpstr>
      <vt:lpstr>'Service Record'!Print_Area</vt:lpstr>
      <vt:lpstr>'Task 1'!Print_Area</vt:lpstr>
      <vt:lpstr>'Annual Report'!Print_Titles</vt:lpstr>
      <vt:lpstr>'Member Recognition Program'!Print_Titles</vt:lpstr>
      <vt:lpstr>'Project List'!Print_Titles</vt:lpstr>
      <vt:lpstr>'Service Record'!Print_Titles</vt:lpstr>
    </vt:vector>
  </TitlesOfParts>
  <Manager>L Lotito-Byers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Form_Club Report</dc:title>
  <dc:subject>Monthly Activity Report</dc:subject>
  <dc:creator>CNH Key Club</dc:creator>
  <cp:lastModifiedBy>cnhad</cp:lastModifiedBy>
  <cp:lastPrinted>2015-03-27T00:13:31Z</cp:lastPrinted>
  <dcterms:created xsi:type="dcterms:W3CDTF">2006-01-13T04:51:08Z</dcterms:created>
  <dcterms:modified xsi:type="dcterms:W3CDTF">2019-04-13T14:23:15Z</dcterms:modified>
</cp:coreProperties>
</file>